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efano.piazza\Desktop\"/>
    </mc:Choice>
  </mc:AlternateContent>
  <bookViews>
    <workbookView xWindow="0" yWindow="495" windowWidth="31695" windowHeight="20700" tabRatio="785"/>
  </bookViews>
  <sheets>
    <sheet name="Allegato 01 Riesame DIMEC" sheetId="1" r:id="rId1"/>
    <sheet name="rendicont ob e ind PST" sheetId="10" r:id="rId2"/>
    <sheet name="PSTRAT_DATA" sheetId="11" state="hidden" r:id="rId3"/>
  </sheets>
  <externalReferences>
    <externalReference r:id="rId4"/>
    <externalReference r:id="rId5"/>
  </externalReferences>
  <definedNames>
    <definedName name="_xlnm._FilterDatabase" localSheetId="0" hidden="1">'Allegato 01 Riesame DIMEC'!$A$4:$S$9</definedName>
    <definedName name="_Hlk23342421" localSheetId="0">'Allegato 01 Riesame DIMEC'!$C$7</definedName>
    <definedName name="bad3.5" localSheetId="2">'[1]Scatti stipendiali'!#REF!</definedName>
    <definedName name="bad3.5">'[2]Scatti stipendiali'!#REF!</definedName>
    <definedName name="bad4.2.1" localSheetId="2">[1]CRITICI!#REF!</definedName>
    <definedName name="bad4.2.1">[2]CRITICI!#REF!</definedName>
    <definedName name="bad5.3.2" localSheetId="2">'[1]mancate saturazioni'!#REF!</definedName>
    <definedName name="bad5.3.2">'[2]mancate saturazioni'!#REF!</definedName>
    <definedName name="badR05" localSheetId="2">'[1]R.05'!#REF!</definedName>
    <definedName name="badR05">#REF!</definedName>
    <definedName name="gfxF02">PSTRAT_DATA!$B$142:$K$144</definedName>
    <definedName name="gfxF03">PSTRAT_DATA!$B$151:$D$155</definedName>
    <definedName name="gfxF04">PSTRAT_DATA!$B$173:$D$177</definedName>
    <definedName name="gfxF05">PSTRAT_DATA!$B$189:$D$193</definedName>
    <definedName name="gfxF07">PSTRAT_DATA!$B$210:$D$214</definedName>
    <definedName name="gfxF09">PSTRAT_DATA!$B$226:$D$230</definedName>
    <definedName name="gfxF10">PSTRAT_DATA!$B$242:$D$246</definedName>
    <definedName name="gfxF11">PSTRAT_DATA!$B$263:$D$267</definedName>
    <definedName name="gfxF12">PSTRAT_DATA!$B$273:$D$278</definedName>
    <definedName name="gfxF13">PSTRAT_DATA!$B$296:$D$300</definedName>
    <definedName name="gfxF14">PSTRAT_DATA!$B$318:$D$322</definedName>
    <definedName name="gfxF15">PSTRAT_DATA!$B$328:$D$330</definedName>
    <definedName name="gfxF19">PSTRAT_DATA!$B$336:$D$340</definedName>
    <definedName name="gfxF22">PSTRAT_DATA!$B$346:$D$350</definedName>
    <definedName name="gfxR01">PSTRAT_DATA!$B$4:$P$5</definedName>
    <definedName name="gfxR02" localSheetId="2">PSTRAT_DATA!$B$21:$E$25</definedName>
    <definedName name="gfxR02">[2]PSTRAT_DATA!$B$21:$E$25</definedName>
    <definedName name="gfxR03">PSTRAT_DATA!$B$31:$D$33</definedName>
    <definedName name="gfxR05">PSTRAT_DATA!$C$69:$E$74</definedName>
    <definedName name="gfxR06">PSTRAT_DATA!$C$90:$E$95</definedName>
    <definedName name="gfxR07">PSTRAT_DATA!$B$101:$J$105</definedName>
    <definedName name="gfxR09" localSheetId="2">PSTRAT_DATA!$B$119:$M$123</definedName>
    <definedName name="gfxR09">[2]PSTRAT_DATA!$B$119:$M$123</definedName>
    <definedName name="gfxR12">PSTRAT_DATA!$B$128:$D$129</definedName>
    <definedName name="gfxT01">PSTRAT_DATA!$B$368:$D$370</definedName>
    <definedName name="gfxT03">PSTRAT_DATA!$B$382:$D$384</definedName>
    <definedName name="minitabR04" localSheetId="2">PSTRAT_DATA!$C$49:$E$56</definedName>
    <definedName name="minitabR04">[2]PSTRAT_DATA!$C$49:$E$56</definedName>
    <definedName name="tab2.3.1">#REF!</definedName>
    <definedName name="tab2.3.2">#REF!</definedName>
    <definedName name="tab2.3.3">#REF!</definedName>
    <definedName name="tab2.3.4">#REF!</definedName>
    <definedName name="tab5.4.1">#REF!</definedName>
    <definedName name="tab5.4.2">#REF!</definedName>
    <definedName name="tabF03" localSheetId="2">PSTRAT_DATA!$C$159:$N$167</definedName>
    <definedName name="tabF03">[2]PSTRAT_DATA!$C$159:$N$167</definedName>
    <definedName name="tabF04" localSheetId="2">PSTRAT_DATA!$B$181:$H$183</definedName>
    <definedName name="tabF04">[2]PSTRAT_DATA!$B$181:$H$183</definedName>
    <definedName name="tabF05" localSheetId="2">PSTRAT_DATA!$C$196:$I$204</definedName>
    <definedName name="tabF05">[2]PSTRAT_DATA!$C$196:$I$204</definedName>
    <definedName name="tabF07" localSheetId="2">PSTRAT_DATA!$B$218:$H$220</definedName>
    <definedName name="tabF07">[2]PSTRAT_DATA!$B$218:$H$220</definedName>
    <definedName name="tabF09" localSheetId="2">PSTRAT_DATA!$B$234:$H$236</definedName>
    <definedName name="tabF09">[2]PSTRAT_DATA!$B$234:$H$236</definedName>
    <definedName name="tabF10" localSheetId="2">PSTRAT_DATA!$C$249:$I$257</definedName>
    <definedName name="tabF10">[2]PSTRAT_DATA!$C$249:$I$257</definedName>
    <definedName name="tabF12" localSheetId="2">PSTRAT_DATA!$C$282:$I$290</definedName>
    <definedName name="tabF12">[2]PSTRAT_DATA!$C$282:$I$290</definedName>
    <definedName name="tabF13" localSheetId="2">PSTRAT_DATA!$C$304:$I$312</definedName>
    <definedName name="tabF13">[2]PSTRAT_DATA!$C$304:$I$312</definedName>
    <definedName name="tabF15">#REF!</definedName>
    <definedName name="tabF22" localSheetId="2">PSTRAT_DATA!$C$354:$I$362</definedName>
    <definedName name="tabF22">[2]PSTRAT_DATA!$C$354:$I$362</definedName>
    <definedName name="tabPQ01">#REF!</definedName>
    <definedName name="tabR01" localSheetId="2">PSTRAT_DATA!$B$9:$H$13</definedName>
    <definedName name="tabR01">[2]PSTRAT_DATA!$B$9:$H$13</definedName>
    <definedName name="tabR03" localSheetId="2">PSTRAT_DATA!$B$37:$J$39</definedName>
    <definedName name="tabR03">[2]PSTRAT_DATA!$B$37:$J$39</definedName>
    <definedName name="tabR04">PSTRAT_DATA!$C$49:$N$60</definedName>
    <definedName name="tabR04a">#REF!</definedName>
    <definedName name="tabR05" localSheetId="2">PSTRAT_DATA!$B$79:$J$83</definedName>
    <definedName name="tabR05">[2]PSTRAT_DATA!$B$79:$J$83</definedName>
    <definedName name="tabR08a">#REF!</definedName>
    <definedName name="tabR12">PSTRAT_DATA!$B$133:$G$135</definedName>
    <definedName name="tabSUA02">#REF!</definedName>
    <definedName name="tabSUA06">#REF!</definedName>
    <definedName name="tabSUA07">#REF!</definedName>
    <definedName name="tabSUA13">#REF!</definedName>
    <definedName name="tabT01" localSheetId="2">PSTRAT_DATA!$B$374:$J$376</definedName>
    <definedName name="tabT01">[2]PSTRAT_DATA!$B$374:$J$376</definedName>
    <definedName name="tabT03" localSheetId="2">PSTRAT_DATA!$B$388:$J$390</definedName>
    <definedName name="tabT03">[2]PSTRAT_DATA!$B$388:$J$390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R11" i="1"/>
  <c r="Q11" i="1"/>
  <c r="F2" i="1"/>
  <c r="I10" i="1"/>
  <c r="R10" i="1"/>
  <c r="Q10" i="1"/>
  <c r="E2" i="1"/>
  <c r="I9" i="1"/>
  <c r="R9" i="1"/>
  <c r="I8" i="1"/>
  <c r="R8" i="1"/>
  <c r="I7" i="1"/>
  <c r="R7" i="1"/>
  <c r="Q7" i="1"/>
  <c r="C2" i="1"/>
  <c r="R6" i="1"/>
  <c r="R5" i="1"/>
  <c r="Q5" i="1"/>
  <c r="A2" i="1"/>
  <c r="Q8" i="1"/>
  <c r="D2" i="1"/>
  <c r="J8" i="10"/>
  <c r="P11" i="1"/>
  <c r="J9" i="10"/>
  <c r="O10" i="1"/>
  <c r="K8" i="10"/>
  <c r="P8" i="1"/>
  <c r="J6" i="10"/>
  <c r="P7" i="1"/>
  <c r="J5" i="10"/>
  <c r="P6" i="1"/>
  <c r="J4" i="10"/>
  <c r="P9" i="1"/>
  <c r="J7" i="10"/>
  <c r="P5" i="1"/>
  <c r="J3" i="10"/>
  <c r="N11" i="1"/>
  <c r="H9" i="10"/>
  <c r="N10" i="1"/>
  <c r="H8" i="10"/>
  <c r="N8" i="1"/>
  <c r="N9" i="1"/>
  <c r="M8" i="1"/>
  <c r="I6" i="10"/>
  <c r="N7" i="1"/>
  <c r="M7" i="1"/>
  <c r="I5" i="10"/>
  <c r="F6" i="1"/>
  <c r="N6" i="1"/>
  <c r="H4" i="10"/>
  <c r="H5" i="10"/>
  <c r="H6" i="10"/>
  <c r="H7" i="10"/>
  <c r="F5" i="1"/>
  <c r="N5" i="1"/>
  <c r="H3" i="10"/>
  <c r="I25" i="11"/>
  <c r="H25" i="11"/>
  <c r="G25" i="11"/>
  <c r="F25" i="11"/>
  <c r="I24" i="11"/>
  <c r="H24" i="11"/>
  <c r="G24" i="11"/>
  <c r="F24" i="11"/>
  <c r="I23" i="11"/>
  <c r="H23" i="11"/>
  <c r="G23" i="11"/>
  <c r="F23" i="11"/>
  <c r="I22" i="11"/>
  <c r="H22" i="11"/>
  <c r="G22" i="11"/>
  <c r="F22" i="11"/>
  <c r="I21" i="11"/>
  <c r="H21" i="11"/>
  <c r="G21" i="11"/>
  <c r="F21" i="11"/>
  <c r="I7" i="10"/>
  <c r="M10" i="1"/>
  <c r="I8" i="10"/>
  <c r="M11" i="1"/>
  <c r="I9" i="10"/>
  <c r="O5" i="1"/>
  <c r="O7" i="1"/>
  <c r="K5" i="10"/>
  <c r="O11" i="1"/>
  <c r="K9" i="10"/>
  <c r="O8" i="1"/>
  <c r="M5" i="1"/>
  <c r="K4" i="10"/>
  <c r="K3" i="10"/>
  <c r="K7" i="10"/>
  <c r="K6" i="10"/>
  <c r="I3" i="10"/>
  <c r="I4" i="10"/>
</calcChain>
</file>

<file path=xl/sharedStrings.xml><?xml version="1.0" encoding="utf-8"?>
<sst xmlns="http://schemas.openxmlformats.org/spreadsheetml/2006/main" count="820" uniqueCount="262">
  <si>
    <t>OB. D.1</t>
  </si>
  <si>
    <t>OB. D.2</t>
  </si>
  <si>
    <t>OB. D.3</t>
  </si>
  <si>
    <t>OB. D.4</t>
  </si>
  <si>
    <t>OB. D.5</t>
  </si>
  <si>
    <t>Gli indicatori di monitoraggio sono tratti dal  Rapporto Annuale di Dipartimento DIMES il 05/05/22, salvo diversamente specificato. Il raggiungimento di un obiettivo è calcolato su una media 2019-21</t>
  </si>
  <si>
    <t>Obiettivi</t>
  </si>
  <si>
    <t>PST</t>
  </si>
  <si>
    <t xml:space="preserve">Indicatore </t>
  </si>
  <si>
    <t>Valore di riferimento</t>
  </si>
  <si>
    <t>Valore obiettivo</t>
  </si>
  <si>
    <t xml:space="preserve"> 
VALORE 2019 (MEDIA 2017-2019)</t>
  </si>
  <si>
    <t>VALORE
 2020</t>
  </si>
  <si>
    <t>VALORE
 2021</t>
  </si>
  <si>
    <t>MEDIA 2019-
 2021</t>
  </si>
  <si>
    <t xml:space="preserve">OB.1 Consolidare la valorizzazione del merito scientifico nel reclutamento e progressione di carriera </t>
  </si>
  <si>
    <t xml:space="preserve">O.1.2
</t>
  </si>
  <si>
    <t xml:space="preserve">R.05a
VRA: Neoassunti sopra mediana
</t>
  </si>
  <si>
    <t>60,3% (media 2016-2018)</t>
  </si>
  <si>
    <t>&gt;60,3% (media 2019-2021)</t>
  </si>
  <si>
    <t>Non valutabile</t>
  </si>
  <si>
    <t xml:space="preserve">R.05b
VRA: Neoassunti sopra al peggior quartile
</t>
  </si>
  <si>
    <t>85,8% (media 2016-2018)</t>
  </si>
  <si>
    <t>&gt;85,8% (media 2019-2021)</t>
  </si>
  <si>
    <t>OB.2 POTENZIARE LE INFRASTRUTTURE A SUPPORTO DELLA RICERCA</t>
  </si>
  <si>
    <t>O.1.4</t>
  </si>
  <si>
    <t xml:space="preserve">R.07
Investimenti in infrastrutture e attrezzature di ricerca (Fonte dipartimento)
</t>
  </si>
  <si>
    <t>74.988€ (media 2016-2018)</t>
  </si>
  <si>
    <t>&gt;75.000€ (media 2019-2021)</t>
  </si>
  <si>
    <t>OB.3 SOSTENERE LA PROGETTUALITÀ SCIENTIFICA IN AMBITO NAZIONALE E INTERNAZIONALE</t>
  </si>
  <si>
    <t xml:space="preserve">O.2.1 O.2.2
</t>
  </si>
  <si>
    <t xml:space="preserve">R.09
Finanziamenti progetti nazionali ed internazionali
</t>
  </si>
  <si>
    <t>7.148,6€ (media 2016-2018)</t>
  </si>
  <si>
    <t>&gt;7.148,6 (media 2019-2021)</t>
  </si>
  <si>
    <t xml:space="preserve">R.04
Neoassunti responsabili di progetti competitivi
</t>
  </si>
  <si>
    <t>14,1 (media 2016-2018)</t>
  </si>
  <si>
    <t>&gt;14,1 (media 2019-2021)</t>
  </si>
  <si>
    <t>OB4 QUALIFICARE E POTENZIARE I PERCORSI DI FORMAZIONE PROFESSIONALIZZANTE E PERMANENTE</t>
  </si>
  <si>
    <t xml:space="preserve">O.6.2
</t>
  </si>
  <si>
    <t>D.01
Occupazione posti offerti (fonte dipartimento) ; e
Indicatore T. 04 T.04 - NUMERO DI ISCRITTI DEI CORSI MASTER E AF</t>
  </si>
  <si>
    <t>50% (media 2016-2018)</t>
  </si>
  <si>
    <t>&gt;70% (media 2019-2021)</t>
  </si>
  <si>
    <t xml:space="preserve">54,4% (calcolo: iscritti master II livello 2020-2021=98/totale posti offerti =180*100) </t>
  </si>
  <si>
    <t>Non in linea</t>
  </si>
  <si>
    <t>OB5 REALIZZARE PER OGNI ANNO DA UNA A TRE INIZIATIVE NELL’AMBITO DEL PUBLIC ENGAGEMENT, OSSIA DELLE ATTIVITÀ ORGANIZZATE ISTITUZIONALMENTE SENZA SCOPO DI LUCRO CON VALORE EDUCATIVO, CULTURALE E DI SVILUPPO DELLA SOCIETÀ E RIVOLTE A UN PUBBLICO NON ACCADEMICO.</t>
  </si>
  <si>
    <t>O.7.1 O.7.2</t>
  </si>
  <si>
    <t xml:space="preserve">1 Numero di partecipanti ad iniziative pubbliche e di copertura mediatica associata ad operazioni di pubblica utilità connesse con le attività del dipartimento (fonte dipartimento)
2 Programmi di traslazione pratica dei risultati dei progetti dipartimentali in ambito di ricerca e integrazione nei progetti di divulgazione (fonte dipartimento)
</t>
  </si>
  <si>
    <t>10% delle attività di terza missione</t>
  </si>
  <si>
    <t>Incremento del 50% della partecipazione o del coinvolgimento ai progetti di traslazione dei dati dipartimentali</t>
  </si>
  <si>
    <t>DIP</t>
  </si>
  <si>
    <t>PST1</t>
  </si>
  <si>
    <t>PST2</t>
  </si>
  <si>
    <t>PST3</t>
  </si>
  <si>
    <t>Riesame 2020</t>
  </si>
  <si>
    <t>Riesame 2021</t>
  </si>
  <si>
    <t>Riesame 2022</t>
  </si>
  <si>
    <t>Indicatori</t>
  </si>
  <si>
    <t>Obiettivo</t>
  </si>
  <si>
    <t>DIMEC</t>
  </si>
  <si>
    <t xml:space="preserve">O.2.1 </t>
  </si>
  <si>
    <t>O.2.2</t>
  </si>
  <si>
    <t>D.01
Occupazione posti offerti (fonte dipartimento)</t>
  </si>
  <si>
    <t xml:space="preserve">O.7.1 </t>
  </si>
  <si>
    <t>O.7.2</t>
  </si>
  <si>
    <t>R01</t>
  </si>
  <si>
    <t>Dipartimento</t>
  </si>
  <si>
    <t>Macroarea</t>
  </si>
  <si>
    <t>Ateneo</t>
  </si>
  <si>
    <t>.</t>
  </si>
  <si>
    <t>XXXI</t>
  </si>
  <si>
    <t>XXXII</t>
  </si>
  <si>
    <t>XXXIII</t>
  </si>
  <si>
    <t>XXXIV</t>
  </si>
  <si>
    <t>XXXV</t>
  </si>
  <si>
    <t>R.01 a) % di dottorandi con titolo estero</t>
  </si>
  <si>
    <t>R.01 b) % di dottorandi con titolo conseguito in altri atenei</t>
  </si>
  <si>
    <t>Valori</t>
  </si>
  <si>
    <t>DPT</t>
  </si>
  <si>
    <t>AREA</t>
  </si>
  <si>
    <t>ATENEO</t>
  </si>
  <si>
    <t>1-titolo straniero</t>
  </si>
  <si>
    <t>2-titolo altri atenei</t>
  </si>
  <si>
    <t>3-totale titoli</t>
  </si>
  <si>
    <t>4-% TITOLO ESTERO</t>
  </si>
  <si>
    <t>5-% ALTRI ATENEI</t>
  </si>
  <si>
    <t>R02</t>
  </si>
  <si>
    <t>Dati ricostruiti per grafico in pila</t>
  </si>
  <si>
    <t>MACRO</t>
  </si>
  <si>
    <t>Ciclo</t>
  </si>
  <si>
    <t>I anno</t>
  </si>
  <si>
    <t>totale</t>
  </si>
  <si>
    <t>totale-Iciclo</t>
  </si>
  <si>
    <t>etichette</t>
  </si>
  <si>
    <t>2015 (XXXI)</t>
  </si>
  <si>
    <t>2016 (XXXII)</t>
  </si>
  <si>
    <t>2017 (XXXIII)</t>
  </si>
  <si>
    <t>2018 (XXXIV)</t>
  </si>
  <si>
    <t>2019 (XXXV)</t>
  </si>
  <si>
    <t>R03</t>
  </si>
  <si>
    <t>Anno</t>
  </si>
  <si>
    <t>Valori2</t>
  </si>
  <si>
    <t>Dipartimento:2017</t>
  </si>
  <si>
    <t>Dipartimento:2018</t>
  </si>
  <si>
    <t>Dipartimento:2019</t>
  </si>
  <si>
    <t>Macroarea2:2017</t>
  </si>
  <si>
    <t>Macroarea2:2018</t>
  </si>
  <si>
    <t>Macroarea2:2019</t>
  </si>
  <si>
    <t>Ateneo:2017</t>
  </si>
  <si>
    <t>Ateneo:2018</t>
  </si>
  <si>
    <t>Ateneo:2019</t>
  </si>
  <si>
    <t>N. Dottorandi outgiong &gt;= 30gg (1)</t>
  </si>
  <si>
    <t>Totale Dottorandi Iscritti (2)</t>
  </si>
  <si>
    <t>R.03 (1)/(2)*100</t>
  </si>
  <si>
    <t>R04</t>
  </si>
  <si>
    <t>Fascia</t>
  </si>
  <si>
    <t>Media ultimo triennio</t>
  </si>
  <si>
    <t>Neoassunti (nel periodo da anno t-2 ad anno t) responsabili di progetti competitivi con incassi nell'anno t</t>
  </si>
  <si>
    <t>I Fascia</t>
  </si>
  <si>
    <t>II Fascia</t>
  </si>
  <si>
    <t>Ricercatori</t>
  </si>
  <si>
    <t>Totale</t>
  </si>
  <si>
    <t>Totale dei neoassunti (nel periodo da anno t-2 ad anno t)</t>
  </si>
  <si>
    <t>R.03
Neoassunti responsabili di progetti competitivi con incassi nell'anno di riferimento (% sul totale)</t>
  </si>
  <si>
    <t>R05</t>
  </si>
  <si>
    <t>Livello</t>
  </si>
  <si>
    <t>Attributo</t>
  </si>
  <si>
    <t>VRA 2017</t>
  </si>
  <si>
    <t>VRA 2018</t>
  </si>
  <si>
    <t>VRA 2019</t>
  </si>
  <si>
    <t>Dip</t>
  </si>
  <si>
    <t>% Neo sopra mediana</t>
  </si>
  <si>
    <t>% Neo sopra 1Q</t>
  </si>
  <si>
    <t>Area</t>
  </si>
  <si>
    <t>Metriche</t>
  </si>
  <si>
    <t>Neoassunti sopra mediana di ruolo e area</t>
  </si>
  <si>
    <t>Neoassunti sopra al primo quartile di ruolo e area</t>
  </si>
  <si>
    <t>Totale neoassunti</t>
  </si>
  <si>
    <t>R.05 a) % Neoassunti sopra mediana di ruolo e area</t>
  </si>
  <si>
    <t>R.05 b) % Neoassunti sopra al primo quartile di ruolo e area</t>
  </si>
  <si>
    <t>R06</t>
  </si>
  <si>
    <t>2017</t>
  </si>
  <si>
    <t>2018</t>
  </si>
  <si>
    <t>2019</t>
  </si>
  <si>
    <t>miglior 10%</t>
  </si>
  <si>
    <t>miglior 30%</t>
  </si>
  <si>
    <t>R07</t>
  </si>
  <si>
    <t>Pubblicazioni di fascia A</t>
  </si>
  <si>
    <t>-</t>
  </si>
  <si>
    <t>Totale pubblicazioni valutate</t>
  </si>
  <si>
    <t>Numero massimo pubblicazioni presentabili</t>
  </si>
  <si>
    <t>R.07 a) Percentuale di pubblicazioni di Fascia A</t>
  </si>
  <si>
    <t>R.07 b) Percentuale di pubblicazioni presentate sul numero massimo di prodotti conferibili</t>
  </si>
  <si>
    <t>R09</t>
  </si>
  <si>
    <t>1 Ambito Europeo ed Internazionale</t>
  </si>
  <si>
    <t>2 Ambito Nazionale</t>
  </si>
  <si>
    <t>3 Totale Complessivo</t>
  </si>
  <si>
    <t>4 Personale docente (al 31/12)</t>
  </si>
  <si>
    <t>R.09</t>
  </si>
  <si>
    <t>R12</t>
  </si>
  <si>
    <t>Anno laurea</t>
  </si>
  <si>
    <t xml:space="preserve">2018 </t>
  </si>
  <si>
    <t xml:space="preserve">2019 </t>
  </si>
  <si>
    <t>Metrica</t>
  </si>
  <si>
    <t>N. Pubblicazioni OA</t>
  </si>
  <si>
    <t>N. Pubblicazioni</t>
  </si>
  <si>
    <t>% Pubb. OA</t>
  </si>
  <si>
    <t>F02</t>
  </si>
  <si>
    <t>occupazione</t>
  </si>
  <si>
    <t>disoccupazione</t>
  </si>
  <si>
    <t>area</t>
  </si>
  <si>
    <t>2016_1</t>
  </si>
  <si>
    <t>2017_1</t>
  </si>
  <si>
    <t>2018_1</t>
  </si>
  <si>
    <t>2018_3</t>
  </si>
  <si>
    <t>2018_5</t>
  </si>
  <si>
    <t xml:space="preserve"> dipartimento</t>
  </si>
  <si>
    <t xml:space="preserve"> Macroarea</t>
  </si>
  <si>
    <t xml:space="preserve"> Ateneo</t>
  </si>
  <si>
    <t>F03</t>
  </si>
  <si>
    <t>2014</t>
  </si>
  <si>
    <t>2015</t>
  </si>
  <si>
    <t>2016</t>
  </si>
  <si>
    <t>Tipo Ciclo</t>
  </si>
  <si>
    <t>Metrics</t>
  </si>
  <si>
    <t>Macro</t>
  </si>
  <si>
    <t>1-I ciclo</t>
  </si>
  <si>
    <t>1-Laureati con Esami Superati con CV/RC &amp; 'STAGE' or 'TIROCIN' or 'INTERNSHIP'</t>
  </si>
  <si>
    <t>2-Lauree</t>
  </si>
  <si>
    <t>3-Percentuale laureati con tirocinio curriculare</t>
  </si>
  <si>
    <t>2-II ciclo</t>
  </si>
  <si>
    <t>3-ciclo unico</t>
  </si>
  <si>
    <t>F04</t>
  </si>
  <si>
    <t>2013/14</t>
  </si>
  <si>
    <t>2014/15</t>
  </si>
  <si>
    <t>2015/16</t>
  </si>
  <si>
    <t>2016/17</t>
  </si>
  <si>
    <t>2017/18</t>
  </si>
  <si>
    <t>2013/2014</t>
  </si>
  <si>
    <t>2014/2015</t>
  </si>
  <si>
    <t>2015/2016</t>
  </si>
  <si>
    <t>2016/2017</t>
  </si>
  <si>
    <t>2017/2018</t>
  </si>
  <si>
    <t>dip</t>
  </si>
  <si>
    <t>macr</t>
  </si>
  <si>
    <t>ateneo</t>
  </si>
  <si>
    <t>Laureati entro A.A. prec.</t>
  </si>
  <si>
    <t>Studenti della coorte</t>
  </si>
  <si>
    <t>%</t>
  </si>
  <si>
    <t>F05</t>
  </si>
  <si>
    <t>2018/19</t>
  </si>
  <si>
    <t xml:space="preserve"> 2014/2015</t>
  </si>
  <si>
    <t xml:space="preserve"> 2015/2016</t>
  </si>
  <si>
    <t xml:space="preserve"> 2016/2017</t>
  </si>
  <si>
    <t xml:space="preserve"> 2017/2018</t>
  </si>
  <si>
    <t>2018/2019</t>
  </si>
  <si>
    <t>1-Numeratore</t>
  </si>
  <si>
    <t>2-Denominatore</t>
  </si>
  <si>
    <t>3-Indicatore</t>
  </si>
  <si>
    <t>F07</t>
  </si>
  <si>
    <t>Tipo ciclo</t>
  </si>
  <si>
    <t>I ciclo</t>
  </si>
  <si>
    <t>II ciclo</t>
  </si>
  <si>
    <t>ciclo unico</t>
  </si>
  <si>
    <t>F09</t>
  </si>
  <si>
    <t>2019/20</t>
  </si>
  <si>
    <t xml:space="preserve"> 2015/2016 - DIP</t>
  </si>
  <si>
    <t xml:space="preserve"> 2016/2017 - DIP</t>
  </si>
  <si>
    <t xml:space="preserve"> 2017/2018 - DIP</t>
  </si>
  <si>
    <t xml:space="preserve"> 2018/2019 - DIP</t>
  </si>
  <si>
    <t xml:space="preserve"> 2019/2020 - DIP</t>
  </si>
  <si>
    <t xml:space="preserve"> 2019/2020 - MACROAREA</t>
  </si>
  <si>
    <t xml:space="preserve"> 2019/2020 - ATENEO</t>
  </si>
  <si>
    <t>Iscritti LM con titolo I ciclo in altro Ateneo</t>
  </si>
  <si>
    <t>Totale iscritti LM</t>
  </si>
  <si>
    <t>% iscritti LM con titolo I ciclo in altro Ateneo</t>
  </si>
  <si>
    <t>F10</t>
  </si>
  <si>
    <t>F11</t>
  </si>
  <si>
    <t>Macroarea (media per dip.)</t>
  </si>
  <si>
    <t>Ateneo (media per dip.)</t>
  </si>
  <si>
    <t>F12</t>
  </si>
  <si>
    <t>Iscritti con cittadinanza o curriculum internazionale</t>
  </si>
  <si>
    <t>Totale iscritti</t>
  </si>
  <si>
    <t>% iscritti internazionali</t>
  </si>
  <si>
    <t>F13</t>
  </si>
  <si>
    <t>F14</t>
  </si>
  <si>
    <t>F15</t>
  </si>
  <si>
    <t>F19</t>
  </si>
  <si>
    <t>F22</t>
  </si>
  <si>
    <t>1-Abbandoni degli studi (abbandoni + trasferimenti)</t>
  </si>
  <si>
    <t>2-Studenti della coorte</t>
  </si>
  <si>
    <t>3-% di abbandoni al ll anno</t>
  </si>
  <si>
    <t>T01</t>
  </si>
  <si>
    <t>Brevetti (1)</t>
  </si>
  <si>
    <t>Totale personale docente al 31/12 (2)</t>
  </si>
  <si>
    <t>T.01 (1)/(2)*100</t>
  </si>
  <si>
    <t>T03</t>
  </si>
  <si>
    <t>dipartimento</t>
  </si>
  <si>
    <t>macroarea</t>
  </si>
  <si>
    <t>Incassi Att. Comm</t>
  </si>
  <si>
    <t>Totale Doc-Ric al 31/12</t>
  </si>
  <si>
    <t>T.03</t>
  </si>
  <si>
    <t>T.04= 223 iscritti a corsi AF e master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</si>
</sst>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€&quot;_-;\-* #,##0.00\ &quot;€&quot;_-;_-* &quot;-&quot;??\ &quot;€&quot;_-;_-@_-"/>
    <numFmt numFmtId="164" formatCode="0.0"/>
    <numFmt numFmtId="165" formatCode="#,##0;\(#,##0\)"/>
    <numFmt numFmtId="166" formatCode="0.0%"/>
    <numFmt numFmtId="167" formatCode="0.0%;\(0.0%\)"/>
    <numFmt numFmtId="168" formatCode="#,##0.00;\(#,##0.00\)"/>
    <numFmt numFmtId="169" formatCode="#,##0.0;\(#,##0.0\)"/>
    <numFmt numFmtId="170" formatCode="_-* #,##0.0\ &quot;€&quot;_-;\-* #,##0.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FFFF"/>
      <name val="Arial Narrow"/>
      <family val="2"/>
    </font>
    <font>
      <sz val="10"/>
      <color theme="1"/>
      <name val="Calibri"/>
      <family val="2"/>
      <scheme val="minor"/>
    </font>
    <font>
      <b/>
      <sz val="11"/>
      <color rgb="FFC0504D"/>
      <name val="Arial Narrow"/>
      <family val="2"/>
    </font>
    <font>
      <sz val="10"/>
      <color rgb="FF808080"/>
      <name val="Arial Narrow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4"/>
      <color rgb="FFC0504D"/>
      <name val="Verdana"/>
      <family val="2"/>
    </font>
    <font>
      <sz val="11"/>
      <color rgb="FF000000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rgb="FFC0504D"/>
        <bgColor rgb="FF000080"/>
      </patternFill>
    </fill>
    <fill>
      <patternFill patternType="solid">
        <fgColor rgb="FFFFFFFF"/>
        <bgColor rgb="FFFFFFFF"/>
      </patternFill>
    </fill>
    <fill>
      <patternFill patternType="solid">
        <fgColor rgb="FF003300"/>
        <bgColor rgb="FF00008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969696"/>
      </left>
      <right/>
      <top/>
      <bottom/>
      <diagonal/>
    </border>
    <border>
      <left/>
      <right/>
      <top style="thin">
        <color rgb="FF969696"/>
      </top>
      <bottom/>
      <diagonal/>
    </border>
    <border>
      <left style="thin">
        <color rgb="FF969696"/>
      </left>
      <right/>
      <top style="thin">
        <color rgb="FF969696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</borders>
  <cellStyleXfs count="17">
    <xf numFmtId="0" fontId="0" fillId="0" borderId="0"/>
    <xf numFmtId="9" fontId="3" fillId="0" borderId="0" applyFont="0" applyFill="0" applyBorder="0" applyAlignment="0" applyProtection="0"/>
    <xf numFmtId="0" fontId="6" fillId="2" borderId="8">
      <alignment horizontal="center" vertical="top" wrapText="1"/>
    </xf>
    <xf numFmtId="0" fontId="8" fillId="2" borderId="0">
      <alignment horizontal="left" vertical="center"/>
    </xf>
    <xf numFmtId="0" fontId="6" fillId="2" borderId="8">
      <alignment horizontal="center" wrapText="1"/>
    </xf>
    <xf numFmtId="0" fontId="9" fillId="3" borderId="9">
      <alignment horizontal="left" vertical="center"/>
    </xf>
    <xf numFmtId="165" fontId="9" fillId="3" borderId="10">
      <alignment horizontal="right" vertical="center"/>
    </xf>
    <xf numFmtId="0" fontId="9" fillId="3" borderId="10">
      <alignment horizontal="right" vertical="center"/>
    </xf>
    <xf numFmtId="0" fontId="6" fillId="4" borderId="0">
      <alignment horizontal="left" vertical="center"/>
    </xf>
    <xf numFmtId="0" fontId="6" fillId="2" borderId="0">
      <alignment vertical="top" wrapText="1"/>
    </xf>
    <xf numFmtId="0" fontId="9" fillId="3" borderId="11">
      <alignment horizontal="left" vertical="center" wrapText="1"/>
    </xf>
    <xf numFmtId="0" fontId="6" fillId="2" borderId="0">
      <alignment horizontal="left" vertical="center"/>
    </xf>
    <xf numFmtId="167" fontId="9" fillId="3" borderId="10">
      <alignment horizontal="right" vertical="center"/>
    </xf>
    <xf numFmtId="169" fontId="9" fillId="3" borderId="21">
      <alignment horizontal="right" vertical="center"/>
    </xf>
    <xf numFmtId="169" fontId="9" fillId="3" borderId="10">
      <alignment horizontal="right" vertical="center"/>
    </xf>
    <xf numFmtId="0" fontId="12" fillId="2" borderId="0">
      <alignment horizontal="left" vertical="top" wrapText="1"/>
    </xf>
    <xf numFmtId="44" fontId="3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164" fontId="5" fillId="0" borderId="0" xfId="0" applyNumberFormat="1" applyFont="1"/>
    <xf numFmtId="0" fontId="5" fillId="0" borderId="0" xfId="0" applyFont="1" applyAlignment="1">
      <alignment vertical="center"/>
    </xf>
    <xf numFmtId="0" fontId="5" fillId="0" borderId="0" xfId="5" quotePrefix="1" applyFont="1" applyFill="1" applyBorder="1">
      <alignment horizontal="left" vertical="center"/>
    </xf>
    <xf numFmtId="0" fontId="5" fillId="0" borderId="0" xfId="0" applyFont="1" applyAlignment="1">
      <alignment vertical="top"/>
    </xf>
    <xf numFmtId="0" fontId="5" fillId="0" borderId="0" xfId="10" quotePrefix="1" applyFont="1" applyFill="1" applyBorder="1" applyAlignment="1">
      <alignment horizontal="left" vertical="center"/>
    </xf>
    <xf numFmtId="0" fontId="0" fillId="0" borderId="12" xfId="0" applyBorder="1"/>
    <xf numFmtId="0" fontId="1" fillId="0" borderId="12" xfId="0" applyFont="1" applyBorder="1" applyAlignment="1">
      <alignment vertical="center" wrapText="1"/>
    </xf>
    <xf numFmtId="10" fontId="0" fillId="0" borderId="0" xfId="0" applyNumberFormat="1"/>
    <xf numFmtId="2" fontId="0" fillId="0" borderId="0" xfId="0" applyNumberFormat="1"/>
    <xf numFmtId="9" fontId="0" fillId="0" borderId="0" xfId="1" applyFont="1"/>
    <xf numFmtId="0" fontId="4" fillId="6" borderId="15" xfId="0" applyFont="1" applyFill="1" applyBorder="1" applyAlignment="1">
      <alignment horizontal="left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2" fillId="6" borderId="20" xfId="0" applyFont="1" applyFill="1" applyBorder="1" applyAlignment="1">
      <alignment vertical="center" wrapText="1"/>
    </xf>
    <xf numFmtId="0" fontId="2" fillId="6" borderId="12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0" fillId="0" borderId="0" xfId="0" applyFont="1"/>
    <xf numFmtId="0" fontId="10" fillId="0" borderId="0" xfId="3" applyFont="1" applyFill="1">
      <alignment horizontal="left" vertical="center"/>
    </xf>
    <xf numFmtId="0" fontId="10" fillId="0" borderId="0" xfId="4" quotePrefix="1" applyFont="1" applyFill="1" applyBorder="1">
      <alignment horizontal="center" wrapText="1"/>
    </xf>
    <xf numFmtId="167" fontId="5" fillId="0" borderId="0" xfId="12" applyFont="1" applyFill="1" applyBorder="1">
      <alignment horizontal="right" vertical="center"/>
    </xf>
    <xf numFmtId="1" fontId="5" fillId="0" borderId="0" xfId="0" applyNumberFormat="1" applyFont="1"/>
    <xf numFmtId="1" fontId="5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1" fontId="5" fillId="0" borderId="0" xfId="1" applyNumberFormat="1" applyFont="1" applyFill="1" applyBorder="1"/>
    <xf numFmtId="10" fontId="5" fillId="0" borderId="0" xfId="1" applyNumberFormat="1" applyFont="1" applyFill="1" applyBorder="1"/>
    <xf numFmtId="0" fontId="10" fillId="0" borderId="0" xfId="5" applyFont="1" applyFill="1" applyBorder="1">
      <alignment horizontal="left" vertical="center"/>
    </xf>
    <xf numFmtId="0" fontId="10" fillId="0" borderId="0" xfId="0" applyFont="1" applyAlignment="1">
      <alignment horizontal="center" wrapText="1"/>
    </xf>
    <xf numFmtId="0" fontId="5" fillId="10" borderId="0" xfId="0" applyFont="1" applyFill="1"/>
    <xf numFmtId="0" fontId="5" fillId="10" borderId="0" xfId="0" applyFont="1" applyFill="1" applyAlignment="1">
      <alignment horizontal="center" vertical="center" wrapText="1"/>
    </xf>
    <xf numFmtId="0" fontId="5" fillId="10" borderId="0" xfId="0" applyFont="1" applyFill="1" applyAlignment="1">
      <alignment horizontal="center" vertical="center"/>
    </xf>
    <xf numFmtId="0" fontId="7" fillId="0" borderId="0" xfId="0" applyFont="1"/>
    <xf numFmtId="165" fontId="5" fillId="10" borderId="0" xfId="6" applyFont="1" applyFill="1" applyBorder="1" applyAlignment="1">
      <alignment horizontal="center" vertical="center"/>
    </xf>
    <xf numFmtId="168" fontId="5" fillId="10" borderId="0" xfId="6" applyNumberFormat="1" applyFont="1" applyFill="1" applyBorder="1" applyAlignment="1">
      <alignment horizontal="center" vertical="center"/>
    </xf>
    <xf numFmtId="165" fontId="5" fillId="0" borderId="0" xfId="6" applyFont="1" applyFill="1" applyBorder="1">
      <alignment horizontal="right" vertical="center"/>
    </xf>
    <xf numFmtId="2" fontId="5" fillId="0" borderId="0" xfId="1" applyNumberFormat="1" applyFont="1" applyFill="1" applyBorder="1"/>
    <xf numFmtId="3" fontId="5" fillId="0" borderId="0" xfId="0" applyNumberFormat="1" applyFont="1"/>
    <xf numFmtId="0" fontId="10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10" fillId="0" borderId="0" xfId="8" applyFont="1" applyFill="1">
      <alignment horizontal="left" vertical="center"/>
    </xf>
    <xf numFmtId="0" fontId="10" fillId="0" borderId="0" xfId="9" applyFont="1" applyFill="1" applyAlignment="1">
      <alignment vertical="center" wrapText="1"/>
    </xf>
    <xf numFmtId="0" fontId="10" fillId="0" borderId="0" xfId="4" quotePrefix="1" applyFont="1" applyFill="1" applyBorder="1" applyAlignment="1">
      <alignment horizontal="center" vertical="center" wrapText="1"/>
    </xf>
    <xf numFmtId="169" fontId="5" fillId="0" borderId="0" xfId="13" applyFont="1" applyFill="1" applyBorder="1">
      <alignment horizontal="right" vertical="center"/>
    </xf>
    <xf numFmtId="166" fontId="5" fillId="0" borderId="0" xfId="14" quotePrefix="1" applyNumberFormat="1" applyFont="1" applyFill="1" applyBorder="1">
      <alignment horizontal="right" vertical="center"/>
    </xf>
    <xf numFmtId="166" fontId="5" fillId="0" borderId="0" xfId="13" applyNumberFormat="1" applyFont="1" applyFill="1" applyBorder="1">
      <alignment horizontal="right" vertical="center"/>
    </xf>
    <xf numFmtId="166" fontId="5" fillId="0" borderId="0" xfId="14" applyNumberFormat="1" applyFont="1" applyFill="1" applyBorder="1">
      <alignment horizontal="right" vertical="center"/>
    </xf>
    <xf numFmtId="166" fontId="5" fillId="0" borderId="0" xfId="0" applyNumberFormat="1" applyFont="1"/>
    <xf numFmtId="0" fontId="5" fillId="0" borderId="0" xfId="15" applyFont="1" applyFill="1" applyAlignment="1">
      <alignment horizontal="center" vertical="top" wrapText="1"/>
    </xf>
    <xf numFmtId="0" fontId="5" fillId="0" borderId="0" xfId="7" applyFont="1" applyFill="1" applyBorder="1">
      <alignment horizontal="right" vertical="center"/>
    </xf>
    <xf numFmtId="0" fontId="5" fillId="0" borderId="0" xfId="15" applyFont="1" applyFill="1">
      <alignment horizontal="left" vertical="top" wrapText="1"/>
    </xf>
    <xf numFmtId="166" fontId="5" fillId="0" borderId="0" xfId="1" applyNumberFormat="1" applyFont="1" applyFill="1" applyBorder="1"/>
    <xf numFmtId="3" fontId="5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2" fontId="5" fillId="0" borderId="0" xfId="0" applyNumberFormat="1" applyFont="1"/>
    <xf numFmtId="164" fontId="7" fillId="0" borderId="0" xfId="0" applyNumberFormat="1" applyFont="1"/>
    <xf numFmtId="166" fontId="5" fillId="0" borderId="0" xfId="1" applyNumberFormat="1" applyFont="1" applyFill="1" applyBorder="1" applyAlignment="1">
      <alignment horizontal="right"/>
    </xf>
    <xf numFmtId="164" fontId="5" fillId="0" borderId="0" xfId="1" applyNumberFormat="1" applyFont="1" applyFill="1" applyBorder="1"/>
    <xf numFmtId="166" fontId="0" fillId="5" borderId="12" xfId="1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left" vertical="center"/>
    </xf>
    <xf numFmtId="0" fontId="4" fillId="0" borderId="2" xfId="0" quotePrefix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6" fontId="0" fillId="5" borderId="1" xfId="1" applyNumberFormat="1" applyFont="1" applyFill="1" applyBorder="1" applyAlignment="1">
      <alignment horizontal="center" vertical="center" wrapText="1"/>
    </xf>
    <xf numFmtId="0" fontId="10" fillId="0" borderId="0" xfId="4" applyFont="1" applyFill="1" applyBorder="1">
      <alignment horizontal="center" wrapText="1"/>
    </xf>
    <xf numFmtId="0" fontId="10" fillId="0" borderId="0" xfId="2" quotePrefix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5" fillId="0" borderId="0" xfId="10" quotePrefix="1" applyFont="1" applyFill="1" applyBorder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2" fontId="0" fillId="0" borderId="0" xfId="1" applyNumberFormat="1" applyFont="1"/>
    <xf numFmtId="0" fontId="0" fillId="0" borderId="12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quotePrefix="1" applyFont="1" applyAlignment="1">
      <alignment horizontal="left" vertical="center" wrapText="1"/>
    </xf>
    <xf numFmtId="0" fontId="4" fillId="0" borderId="12" xfId="0" quotePrefix="1" applyFont="1" applyBorder="1" applyAlignment="1">
      <alignment horizontal="left" vertical="center" wrapText="1"/>
    </xf>
    <xf numFmtId="0" fontId="4" fillId="6" borderId="12" xfId="0" applyFont="1" applyFill="1" applyBorder="1" applyAlignment="1">
      <alignment horizontal="left" vertical="center" wrapText="1"/>
    </xf>
    <xf numFmtId="44" fontId="0" fillId="5" borderId="12" xfId="16" applyFont="1" applyFill="1" applyBorder="1" applyAlignment="1">
      <alignment horizontal="center" vertical="center"/>
    </xf>
    <xf numFmtId="166" fontId="0" fillId="5" borderId="12" xfId="1" applyNumberFormat="1" applyFont="1" applyFill="1" applyBorder="1" applyAlignment="1">
      <alignment horizontal="center" vertical="center" wrapText="1"/>
    </xf>
    <xf numFmtId="0" fontId="0" fillId="11" borderId="12" xfId="0" applyFill="1" applyBorder="1" applyAlignment="1">
      <alignment horizontal="center" vertical="center"/>
    </xf>
    <xf numFmtId="170" fontId="0" fillId="5" borderId="12" xfId="1" applyNumberFormat="1" applyFont="1" applyFill="1" applyBorder="1" applyAlignment="1">
      <alignment horizontal="center" vertical="center"/>
    </xf>
    <xf numFmtId="4" fontId="13" fillId="12" borderId="0" xfId="0" applyNumberFormat="1" applyFont="1" applyFill="1"/>
    <xf numFmtId="0" fontId="1" fillId="0" borderId="1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6" borderId="16" xfId="0" applyFont="1" applyFill="1" applyBorder="1" applyAlignment="1">
      <alignment horizontal="left" vertical="center" wrapText="1"/>
    </xf>
    <xf numFmtId="0" fontId="4" fillId="6" borderId="17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10" fillId="0" borderId="0" xfId="2" quotePrefix="1" applyFont="1" applyFill="1" applyBorder="1" applyAlignment="1">
      <alignment horizontal="center" vertical="center" wrapText="1"/>
    </xf>
    <xf numFmtId="0" fontId="11" fillId="8" borderId="0" xfId="11" applyFont="1" applyFill="1" applyAlignment="1">
      <alignment horizontal="center" vertical="center"/>
    </xf>
    <xf numFmtId="0" fontId="11" fillId="9" borderId="0" xfId="11" applyFont="1" applyFill="1" applyAlignment="1">
      <alignment horizontal="center" vertical="center"/>
    </xf>
    <xf numFmtId="0" fontId="10" fillId="6" borderId="0" xfId="11" applyFont="1" applyFill="1" applyAlignment="1">
      <alignment horizontal="center" vertical="center"/>
    </xf>
    <xf numFmtId="0" fontId="10" fillId="0" borderId="0" xfId="11" applyFont="1" applyFill="1" applyAlignment="1">
      <alignment horizontal="center" vertical="center"/>
    </xf>
    <xf numFmtId="0" fontId="5" fillId="0" borderId="0" xfId="10" quotePrefix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0" fillId="0" borderId="0" xfId="4" applyFont="1" applyFill="1" applyBorder="1" applyAlignment="1">
      <alignment horizontal="center" wrapText="1"/>
    </xf>
  </cellXfs>
  <cellStyles count="17">
    <cellStyle name="MSTRStyle.Tutto.c10_02f3e0e0-1e0b-4580-abe5-dc093974c73a" xfId="5"/>
    <cellStyle name="MSTRStyle.Tutto.c12_fa729afa-1a95-485b-9699-4d455be9eb46" xfId="7"/>
    <cellStyle name="MSTRStyle.Tutto.c13_ab688b38-001d-4cce-b574-03d58788d56f" xfId="14"/>
    <cellStyle name="MSTRStyle.Tutto.c16_61ad80e8-d827-40b8-9eb7-b68c4c398219" xfId="8"/>
    <cellStyle name="MSTRStyle.Tutto.c16_b141358e-c093-4ab6-82c4-c78d18edfaa7" xfId="6"/>
    <cellStyle name="MSTRStyle.Tutto.c19_3746bc74-bc05-4c20-ad60-7d8df85a0432" xfId="9"/>
    <cellStyle name="MSTRStyle.Tutto.c22_c43f496c-cf08-4131-8b87-161970e53c86" xfId="12"/>
    <cellStyle name="MSTRStyle.Tutto.c23_b4b97d00-dacf-4113-bfa6-f2a4410e0e68" xfId="11"/>
    <cellStyle name="MSTRStyle.Tutto.c23_faeadd66-705e-431b-ab9f-2b0704ccc460" xfId="3"/>
    <cellStyle name="MSTRStyle.Tutto.c24_788f3762-d3d7-4393-a396-560e7370cd8a" xfId="4"/>
    <cellStyle name="MSTRStyle.Tutto.c27_d1438ffa-a062-4ff7-bdff-3cf74bce08ba" xfId="2"/>
    <cellStyle name="MSTRStyle.Tutto.c27_f9e1f08b-a4c1-4ed0-b4d0-2a453f66e7bc" xfId="13"/>
    <cellStyle name="MSTRStyle.Tutto.c3_f10b2f14-29df-42e1-9861-3d822407720b" xfId="10"/>
    <cellStyle name="MSTRStyle.Tutto.c6_dee893ef-16b7-40f2-b80d-fc6e580db973" xfId="15"/>
    <cellStyle name="Normale" xfId="0" builtinId="0"/>
    <cellStyle name="Percentuale" xfId="1" builtinId="5"/>
    <cellStyle name="Valuta" xfId="16" builtinId="4"/>
  </cellStyles>
  <dxfs count="27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DA7C6"/>
      <color rgb="FFBF95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OP\Qualit&#224;%20Ricerca\a_SUA-RD\aa_produzione\e_Dipartimenti\CHIM\SUA%20Campagna%202020\CHIM_Audizioni_2020_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OP\Qualit&#224;%20Ricerca\a_SUA-RD\aa_produzione\a_modulistica\Modulistica%20SUA%20Campagna%202020\DIN_Audizioni_2020_P_ver%2012-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rio"/>
      <sheetName val="GLOSSARIO"/>
      <sheetName val="1_piano_strategico &amp; SUA_RD"/>
      <sheetName val="PSTRAT_DATA"/>
      <sheetName val="PSTRAT_RADAR"/>
      <sheetName val="R.01-R.02"/>
      <sheetName val="R.03"/>
      <sheetName val="R.04"/>
      <sheetName val="R.05"/>
      <sheetName val="R.06-07-12"/>
      <sheetName val="R.09"/>
      <sheetName val="R_CONFRONTO"/>
      <sheetName val="CONFRONTO_RIC"/>
      <sheetName val="Appendice PSTRAT RIC"/>
      <sheetName val="T.01"/>
      <sheetName val="T.03"/>
      <sheetName val="F.02"/>
      <sheetName val="F.03"/>
      <sheetName val="F.04"/>
      <sheetName val="F.05"/>
      <sheetName val="F.22"/>
      <sheetName val="F.07-F.19"/>
      <sheetName val="F.09"/>
      <sheetName val="F.10"/>
      <sheetName val="F.11-F.14"/>
      <sheetName val="F.12"/>
      <sheetName val="F.13"/>
      <sheetName val="F.15"/>
      <sheetName val="F_CONFRONTO"/>
      <sheetName val="CONFRONTO_FORM"/>
      <sheetName val="Appendice PSTRAT FORM"/>
      <sheetName val="SUA.06 &amp; exR.04a"/>
      <sheetName val="exR.08a &amp; SUA.02"/>
      <sheetName val="SUA.07-SUA.13-PQ.01"/>
      <sheetName val="ex R.07"/>
      <sheetName val="CIRI"/>
      <sheetName val="Ranking"/>
      <sheetName val="2_dati_generali"/>
      <sheetName val="BUDGET"/>
      <sheetName val="BIR-PO-BD"/>
      <sheetName val="Personale per genere"/>
      <sheetName val="POST LAUREAM"/>
      <sheetName val="Requisiti minimi"/>
      <sheetName val="3_reclu"/>
      <sheetName val="Pensionamenti"/>
      <sheetName val="Consistenza_Pension TA"/>
      <sheetName val="Vincoli"/>
      <sheetName val="Crediti-Debiti PO"/>
      <sheetName val="Prese Serv &amp; Chiamate dirette"/>
      <sheetName val="Scatti stipendiali"/>
      <sheetName val="4_didattica"/>
      <sheetName val="Fabb_Sede"/>
      <sheetName val="Fabb_SSD"/>
      <sheetName val="Fabb_Sede_e_SSD"/>
      <sheetName val="CRITICI"/>
      <sheetName val="POSITIVI"/>
      <sheetName val="SODDISFAZIONE"/>
      <sheetName val="GUIDE WEB"/>
      <sheetName val="Attrattivita"/>
      <sheetName val="MOB_OUT"/>
      <sheetName val="CARRIERA"/>
      <sheetName val="OCCUPAZIONE"/>
      <sheetName val="5_ricerca"/>
      <sheetName val="VQR e VRA"/>
      <sheetName val="mancate saturazioni"/>
      <sheetName val="DOTTORATO"/>
      <sheetName val="PROGETTI"/>
      <sheetName val="Pubb alto impatto"/>
      <sheetName val="6_campus"/>
      <sheetName val="Deroghe &amp; Cambi sede"/>
      <sheetName val="7_ssd"/>
      <sheetName val="ssd did"/>
      <sheetName val="ssd 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rio"/>
      <sheetName val="GLOSSARIO"/>
      <sheetName val="1_piano_strategico &amp; SUA_RD"/>
      <sheetName val="PSTRAT_DATA"/>
      <sheetName val="PSTRAT_RADAR"/>
      <sheetName val="R.01-R.02"/>
      <sheetName val="R.03"/>
      <sheetName val="R.04"/>
      <sheetName val="R.05"/>
      <sheetName val="R.06-07-12"/>
      <sheetName val="R.09"/>
      <sheetName val="R_CONFRONTO"/>
      <sheetName val="CONFRONTO_RIC"/>
      <sheetName val="Appendice PSTRAT RIC"/>
      <sheetName val="T.01"/>
      <sheetName val="T.03"/>
      <sheetName val="F.02"/>
      <sheetName val="F.03"/>
      <sheetName val="F.04"/>
      <sheetName val="F.05"/>
      <sheetName val="F.22"/>
      <sheetName val="F.07-F.19"/>
      <sheetName val="F.09"/>
      <sheetName val="F.10"/>
      <sheetName val="F.11-F.14"/>
      <sheetName val="F.12"/>
      <sheetName val="F.13"/>
      <sheetName val="F.15"/>
      <sheetName val="F_CONFRONTO"/>
      <sheetName val="CONFRONTO_FORM"/>
      <sheetName val="Appendice PSTRAT FORM"/>
      <sheetName val="SUA.06 &amp; exR.04a"/>
      <sheetName val="exR.08a &amp; SUA.02"/>
      <sheetName val="SUA.07-SUA.13-PQ.01"/>
      <sheetName val="ex R.07"/>
      <sheetName val="CIRI"/>
      <sheetName val="Ranking"/>
      <sheetName val="2_dati_generali"/>
      <sheetName val="BUDGET"/>
      <sheetName val="BIR-PO-BD"/>
      <sheetName val="Personale per genere"/>
      <sheetName val="POST LAUREAM"/>
      <sheetName val="Requisiti minimi"/>
      <sheetName val="3_reclu"/>
      <sheetName val="Pensionamenti"/>
      <sheetName val="Consistenza_Pension TA"/>
      <sheetName val="Vincoli"/>
      <sheetName val="Crediti-Debiti PO"/>
      <sheetName val="Prese Serv &amp; Chiamate dirette"/>
      <sheetName val="Scatti stipendiali"/>
      <sheetName val="4_didattica"/>
      <sheetName val="Fabb_Sede"/>
      <sheetName val="Fabb_SSD"/>
      <sheetName val="Fabb_Sede_e_SSD"/>
      <sheetName val="CRITICI"/>
      <sheetName val="POSITIVI"/>
      <sheetName val="SODDISFAZIONE"/>
      <sheetName val="GUIDE WEB"/>
      <sheetName val="Attrattivita"/>
      <sheetName val="MOB_OUT"/>
      <sheetName val="CARRIERA"/>
      <sheetName val="OCCUPAZIONE"/>
      <sheetName val="5_ricerca"/>
      <sheetName val="VQR e VRA"/>
      <sheetName val="mancate saturazioni"/>
      <sheetName val="DOTTORATO"/>
      <sheetName val="PROGETTI"/>
      <sheetName val="Pubb alto impatto"/>
      <sheetName val="6_campus"/>
      <sheetName val="Deroghe &amp; Cambi sede"/>
      <sheetName val="7_ssd"/>
      <sheetName val="ssd did"/>
      <sheetName val="ssd 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"/>
  <sheetViews>
    <sheetView tabSelected="1" view="pageLayout" topLeftCell="C5" zoomScale="70" zoomScaleNormal="80" zoomScalePageLayoutView="70" workbookViewId="0">
      <selection activeCell="H10" sqref="H10"/>
    </sheetView>
  </sheetViews>
  <sheetFormatPr defaultColWidth="8.85546875" defaultRowHeight="15" x14ac:dyDescent="0.25"/>
  <cols>
    <col min="1" max="1" width="55" style="1" customWidth="1"/>
    <col min="2" max="2" width="8.28515625" style="1" customWidth="1"/>
    <col min="3" max="3" width="63.42578125" customWidth="1"/>
    <col min="4" max="4" width="36.85546875" customWidth="1"/>
    <col min="5" max="5" width="38.42578125" customWidth="1"/>
    <col min="6" max="6" width="22.42578125" style="2" customWidth="1"/>
    <col min="7" max="7" width="22.85546875" customWidth="1"/>
    <col min="8" max="8" width="21.7109375" customWidth="1"/>
    <col min="9" max="9" width="22.28515625" customWidth="1"/>
    <col min="11" max="11" width="5.28515625" customWidth="1"/>
    <col min="12" max="12" width="4.7109375" customWidth="1"/>
    <col min="13" max="14" width="9.140625" hidden="1" customWidth="1"/>
    <col min="15" max="15" width="12.140625" hidden="1" customWidth="1"/>
    <col min="16" max="16" width="13.85546875" hidden="1" customWidth="1"/>
    <col min="17" max="17" width="12.140625" hidden="1" customWidth="1"/>
    <col min="18" max="18" width="13.85546875" hidden="1" customWidth="1"/>
    <col min="19" max="19" width="12.140625" hidden="1" customWidth="1"/>
    <col min="20" max="20" width="9.140625" customWidth="1"/>
  </cols>
  <sheetData>
    <row r="1" spans="1:19" ht="41.25" customHeight="1" thickBot="1" x14ac:dyDescent="0.3">
      <c r="A1" s="104" t="s">
        <v>0</v>
      </c>
      <c r="B1" s="105"/>
      <c r="C1" s="15" t="s">
        <v>1</v>
      </c>
      <c r="D1" s="15" t="s">
        <v>2</v>
      </c>
      <c r="E1" s="15" t="s">
        <v>3</v>
      </c>
      <c r="F1" s="94" t="s">
        <v>4</v>
      </c>
      <c r="G1" s="91"/>
      <c r="H1" s="91"/>
      <c r="I1" s="91"/>
    </row>
    <row r="2" spans="1:19" ht="41.25" customHeight="1" thickBot="1" x14ac:dyDescent="0.3">
      <c r="A2" s="106" t="str">
        <f>Q5</f>
        <v>Non valutabile</v>
      </c>
      <c r="B2" s="107"/>
      <c r="C2" s="72" t="str">
        <f>Q7</f>
        <v>In linea</v>
      </c>
      <c r="D2" s="73" t="str">
        <f>Q8</f>
        <v>In linea</v>
      </c>
      <c r="E2" s="74" t="str">
        <f>Q10</f>
        <v>Non in linea</v>
      </c>
      <c r="F2" s="93" t="str">
        <f>Q11</f>
        <v>In linea</v>
      </c>
      <c r="G2" s="92"/>
      <c r="H2" s="92"/>
      <c r="I2" s="92"/>
    </row>
    <row r="3" spans="1:19" ht="51" customHeight="1" thickBot="1" x14ac:dyDescent="0.3">
      <c r="A3" s="110" t="s">
        <v>5</v>
      </c>
      <c r="B3" s="110"/>
      <c r="C3" s="110"/>
      <c r="D3" s="110"/>
      <c r="E3" s="110"/>
      <c r="F3" s="110"/>
      <c r="G3" s="110"/>
      <c r="H3" s="110"/>
    </row>
    <row r="4" spans="1:19" ht="62.25" customHeight="1" thickBot="1" x14ac:dyDescent="0.3">
      <c r="A4" s="16" t="s">
        <v>6</v>
      </c>
      <c r="B4" s="27" t="s">
        <v>7</v>
      </c>
      <c r="C4" s="17" t="s">
        <v>8</v>
      </c>
      <c r="D4" s="18" t="s">
        <v>9</v>
      </c>
      <c r="E4" s="19" t="s">
        <v>10</v>
      </c>
      <c r="F4" s="16" t="s">
        <v>11</v>
      </c>
      <c r="G4" s="16" t="s">
        <v>12</v>
      </c>
      <c r="H4" s="16" t="s">
        <v>13</v>
      </c>
      <c r="I4" s="16" t="s">
        <v>14</v>
      </c>
      <c r="M4" s="103">
        <v>2019</v>
      </c>
      <c r="N4" s="103"/>
      <c r="O4" s="103">
        <v>2020</v>
      </c>
      <c r="P4" s="103"/>
      <c r="Q4" s="103">
        <v>2021</v>
      </c>
      <c r="R4" s="103"/>
      <c r="S4" t="s">
        <v>10</v>
      </c>
    </row>
    <row r="5" spans="1:19" ht="63" customHeight="1" thickBot="1" x14ac:dyDescent="0.3">
      <c r="A5" s="108" t="s">
        <v>15</v>
      </c>
      <c r="B5" s="108" t="s">
        <v>16</v>
      </c>
      <c r="C5" s="28" t="s">
        <v>17</v>
      </c>
      <c r="D5" s="11" t="s">
        <v>18</v>
      </c>
      <c r="E5" s="88" t="s">
        <v>19</v>
      </c>
      <c r="F5" s="70">
        <f>AVERAGE(PSTRAT_DATA!B82:D82)</f>
        <v>0.6711598746081503</v>
      </c>
      <c r="G5" s="97" t="s">
        <v>20</v>
      </c>
      <c r="H5" s="97" t="s">
        <v>20</v>
      </c>
      <c r="I5" s="97" t="s">
        <v>20</v>
      </c>
      <c r="M5" t="str">
        <f>IF(N5=N6,"In linea","Parzialmente in linea")</f>
        <v>In linea</v>
      </c>
      <c r="N5" t="str">
        <f>IF(F5&gt;S5,"In linea","Non in linea")</f>
        <v>In linea</v>
      </c>
      <c r="O5" t="str">
        <f>IF(P5=P6,"Non valutabile","Parzialmente in linea")</f>
        <v>Non valutabile</v>
      </c>
      <c r="P5" t="str">
        <f>IF(ISBLANK(G5),"In valutazione",IF(G5="Non valutabile","Non valutabile",IF(G5&gt;S5,"In linea",IF(G5&lt;S5,"Non in linea",))))</f>
        <v>Non valutabile</v>
      </c>
      <c r="Q5" t="str">
        <f>IF(R5=R6,"Non valutabile","Parzialmente in linea")</f>
        <v>Non valutabile</v>
      </c>
      <c r="R5" t="str">
        <f>IF(ISBLANK(I5),"In valutazione",IF(I5="Non valutabile","Non valutabile",IF(I5&gt;S5,"In linea",IF(I5&lt;S5,"Non in linea",))))</f>
        <v>Non valutabile</v>
      </c>
      <c r="S5" s="14">
        <v>0.6</v>
      </c>
    </row>
    <row r="6" spans="1:19" ht="63" customHeight="1" thickBot="1" x14ac:dyDescent="0.3">
      <c r="A6" s="109"/>
      <c r="B6" s="109"/>
      <c r="C6" s="28" t="s">
        <v>21</v>
      </c>
      <c r="D6" s="89" t="s">
        <v>22</v>
      </c>
      <c r="E6" s="90" t="s">
        <v>23</v>
      </c>
      <c r="F6" s="70">
        <f>AVERAGE(PSTRAT_DATA!B83:D83)</f>
        <v>0.91222570532915359</v>
      </c>
      <c r="G6" s="97" t="s">
        <v>20</v>
      </c>
      <c r="H6" s="97" t="s">
        <v>20</v>
      </c>
      <c r="I6" s="97" t="s">
        <v>20</v>
      </c>
      <c r="N6" t="str">
        <f t="shared" ref="N6:N9" si="0">IF(F6&gt;S6,"In linea","Non in linea")</f>
        <v>In linea</v>
      </c>
      <c r="P6" t="str">
        <f t="shared" ref="P6:P11" si="1">IF(ISBLANK(G6),"In valutazione",IF(G6="Non valutabile","Non valutabile",IF(G6&gt;S6,"In linea",IF(G6&lt;S6,"Non in linea",))))</f>
        <v>Non valutabile</v>
      </c>
      <c r="R6" t="str">
        <f t="shared" ref="R6:R11" si="2">IF(ISBLANK(I6),"In valutazione",IF(I6="Non valutabile","Non valutabile",IF(I6&gt;S6,"In linea",IF(I6&lt;S6,"Non in linea",))))</f>
        <v>Non valutabile</v>
      </c>
      <c r="S6" s="14">
        <v>0.85</v>
      </c>
    </row>
    <row r="7" spans="1:19" ht="45.75" thickBot="1" x14ac:dyDescent="0.3">
      <c r="A7" s="75" t="s">
        <v>24</v>
      </c>
      <c r="B7" s="75" t="s">
        <v>25</v>
      </c>
      <c r="C7" s="71" t="s">
        <v>26</v>
      </c>
      <c r="D7" s="11" t="s">
        <v>27</v>
      </c>
      <c r="E7" s="88" t="s">
        <v>28</v>
      </c>
      <c r="F7" s="95">
        <v>113000</v>
      </c>
      <c r="G7" s="95">
        <v>482080.35</v>
      </c>
      <c r="H7" s="99" t="s">
        <v>147</v>
      </c>
      <c r="I7" s="95">
        <f>AVERAGE(F7:H7)</f>
        <v>297540.17499999999</v>
      </c>
      <c r="M7" t="str">
        <f>N7</f>
        <v>In linea</v>
      </c>
      <c r="N7" t="str">
        <f>IF(F7&gt;S7,"In linea","Non in linea")</f>
        <v>In linea</v>
      </c>
      <c r="O7" t="str">
        <f>P7</f>
        <v>In linea</v>
      </c>
      <c r="P7" t="str">
        <f t="shared" si="1"/>
        <v>In linea</v>
      </c>
      <c r="Q7" t="str">
        <f>R7</f>
        <v>In linea</v>
      </c>
      <c r="R7" t="str">
        <f t="shared" si="2"/>
        <v>In linea</v>
      </c>
      <c r="S7" s="84">
        <v>75000</v>
      </c>
    </row>
    <row r="8" spans="1:19" ht="65.25" customHeight="1" thickBot="1" x14ac:dyDescent="0.3">
      <c r="A8" s="108" t="s">
        <v>29</v>
      </c>
      <c r="B8" s="108" t="s">
        <v>30</v>
      </c>
      <c r="C8" s="11" t="s">
        <v>31</v>
      </c>
      <c r="D8" s="11" t="s">
        <v>32</v>
      </c>
      <c r="E8" s="88" t="s">
        <v>33</v>
      </c>
      <c r="F8" s="98">
        <v>9708</v>
      </c>
      <c r="G8" s="98">
        <v>11503</v>
      </c>
      <c r="H8" s="98">
        <v>21148</v>
      </c>
      <c r="I8" s="98">
        <f>AVERAGE(F8:H8)</f>
        <v>14119.666666666666</v>
      </c>
      <c r="M8" t="str">
        <f>IF(N8=N9,"In linea","Parzialmente in linea")</f>
        <v>In linea</v>
      </c>
      <c r="N8" t="str">
        <f>IF(F8&gt;S8,"in linea","Non in linea")</f>
        <v>in linea</v>
      </c>
      <c r="O8" t="str">
        <f>IF(P8=P9,"In linea","Parzialmente in linea")</f>
        <v>In linea</v>
      </c>
      <c r="P8" t="str">
        <f t="shared" si="1"/>
        <v>In linea</v>
      </c>
      <c r="Q8" t="str">
        <f>IF(R8=R9,"In linea","Parzialmente in linea")</f>
        <v>In linea</v>
      </c>
      <c r="R8" t="str">
        <f t="shared" si="2"/>
        <v>In linea</v>
      </c>
      <c r="S8" s="13">
        <v>7148</v>
      </c>
    </row>
    <row r="9" spans="1:19" ht="48.75" customHeight="1" thickBot="1" x14ac:dyDescent="0.3">
      <c r="A9" s="109"/>
      <c r="B9" s="109"/>
      <c r="C9" s="29" t="s">
        <v>34</v>
      </c>
      <c r="D9" s="11" t="s">
        <v>35</v>
      </c>
      <c r="E9" s="88" t="s">
        <v>36</v>
      </c>
      <c r="F9" s="77">
        <v>0.17100000000000001</v>
      </c>
      <c r="G9" s="77">
        <v>0.26100000000000001</v>
      </c>
      <c r="H9" s="77">
        <v>0.17899999999999999</v>
      </c>
      <c r="I9" s="77">
        <f>AVERAGE(F9:H9)</f>
        <v>0.20366666666666666</v>
      </c>
      <c r="N9" t="str">
        <f t="shared" si="0"/>
        <v>In linea</v>
      </c>
      <c r="P9" t="str">
        <f t="shared" si="1"/>
        <v>In linea</v>
      </c>
      <c r="R9" t="str">
        <f t="shared" si="2"/>
        <v>In linea</v>
      </c>
      <c r="S9" s="14">
        <v>0.14000000000000001</v>
      </c>
    </row>
    <row r="10" spans="1:19" ht="93.75" customHeight="1" thickBot="1" x14ac:dyDescent="0.3">
      <c r="A10" s="75" t="s">
        <v>37</v>
      </c>
      <c r="B10" s="75" t="s">
        <v>38</v>
      </c>
      <c r="C10" s="83" t="s">
        <v>39</v>
      </c>
      <c r="D10" s="100" t="s">
        <v>40</v>
      </c>
      <c r="E10" s="101" t="s">
        <v>41</v>
      </c>
      <c r="F10" s="70">
        <v>0.62</v>
      </c>
      <c r="G10" s="102" t="s">
        <v>42</v>
      </c>
      <c r="H10" s="102" t="s">
        <v>261</v>
      </c>
      <c r="I10" s="70">
        <f>AVERAGE(62%,54.4%)</f>
        <v>0.58200000000000007</v>
      </c>
      <c r="M10" t="str">
        <f>N10</f>
        <v>Non  in linea</v>
      </c>
      <c r="N10" t="str">
        <f>IF(F10&gt;S10,"In linea","Non  in linea")</f>
        <v>Non  in linea</v>
      </c>
      <c r="O10" t="str">
        <f>P10</f>
        <v>Non in linea</v>
      </c>
      <c r="P10" t="s">
        <v>43</v>
      </c>
      <c r="Q10" t="str">
        <f>R10</f>
        <v>Non in linea</v>
      </c>
      <c r="R10" t="str">
        <f t="shared" si="2"/>
        <v>Non in linea</v>
      </c>
      <c r="S10" s="12">
        <v>0.66</v>
      </c>
    </row>
    <row r="11" spans="1:19" ht="145.5" customHeight="1" thickBot="1" x14ac:dyDescent="0.3">
      <c r="A11" s="25" t="s">
        <v>44</v>
      </c>
      <c r="B11" s="25" t="s">
        <v>45</v>
      </c>
      <c r="C11" s="11" t="s">
        <v>46</v>
      </c>
      <c r="D11" s="83" t="s">
        <v>47</v>
      </c>
      <c r="E11" s="76" t="s">
        <v>48</v>
      </c>
      <c r="F11" s="96">
        <v>0.5</v>
      </c>
      <c r="G11" s="96">
        <v>0.5</v>
      </c>
      <c r="H11" s="96">
        <v>0.5</v>
      </c>
      <c r="I11" s="96">
        <f>AVERAGE(F11:H11)</f>
        <v>0.5</v>
      </c>
      <c r="M11" t="str">
        <f>N11</f>
        <v>In linea</v>
      </c>
      <c r="N11" t="str">
        <f>IF(F11&gt;S11,"In linea","Non  in linea")</f>
        <v>In linea</v>
      </c>
      <c r="O11" t="str">
        <f>P11</f>
        <v>In linea</v>
      </c>
      <c r="P11" t="str">
        <f t="shared" si="1"/>
        <v>In linea</v>
      </c>
      <c r="Q11" t="str">
        <f>R11</f>
        <v>In linea</v>
      </c>
      <c r="R11" t="str">
        <f t="shared" si="2"/>
        <v>In linea</v>
      </c>
      <c r="S11" s="12">
        <v>0.499</v>
      </c>
    </row>
    <row r="12" spans="1:19" ht="15.75" customHeight="1" x14ac:dyDescent="0.25"/>
  </sheetData>
  <mergeCells count="10">
    <mergeCell ref="A8:A9"/>
    <mergeCell ref="B8:B9"/>
    <mergeCell ref="A3:H3"/>
    <mergeCell ref="A5:A6"/>
    <mergeCell ref="B5:B6"/>
    <mergeCell ref="Q4:R4"/>
    <mergeCell ref="O4:P4"/>
    <mergeCell ref="A1:B1"/>
    <mergeCell ref="A2:B2"/>
    <mergeCell ref="M4:N4"/>
  </mergeCells>
  <conditionalFormatting sqref="F5:F6">
    <cfRule type="cellIs" dxfId="26" priority="32" operator="greaterThan">
      <formula>$S$5</formula>
    </cfRule>
    <cfRule type="cellIs" dxfId="25" priority="49" operator="greaterThan">
      <formula>4.1</formula>
    </cfRule>
  </conditionalFormatting>
  <conditionalFormatting sqref="F7">
    <cfRule type="cellIs" dxfId="24" priority="30" operator="greaterThan">
      <formula>$S$7</formula>
    </cfRule>
    <cfRule type="cellIs" dxfId="23" priority="46" operator="greaterThan">
      <formula>$S$7</formula>
    </cfRule>
  </conditionalFormatting>
  <conditionalFormatting sqref="F9">
    <cfRule type="cellIs" dxfId="22" priority="25" operator="greaterThan">
      <formula>$S$9</formula>
    </cfRule>
    <cfRule type="cellIs" dxfId="21" priority="28" operator="greaterThan">
      <formula>"$O$9"</formula>
    </cfRule>
    <cfRule type="cellIs" dxfId="20" priority="44" operator="greaterThan">
      <formula>0.2</formula>
    </cfRule>
  </conditionalFormatting>
  <conditionalFormatting sqref="F10">
    <cfRule type="cellIs" dxfId="19" priority="42" operator="greaterThan">
      <formula>$S$10</formula>
    </cfRule>
  </conditionalFormatting>
  <conditionalFormatting sqref="F11">
    <cfRule type="cellIs" dxfId="18" priority="40" operator="greaterThan">
      <formula>$S$11</formula>
    </cfRule>
  </conditionalFormatting>
  <conditionalFormatting sqref="F8">
    <cfRule type="cellIs" dxfId="17" priority="26" operator="greaterThan">
      <formula>$S$5</formula>
    </cfRule>
    <cfRule type="cellIs" dxfId="16" priority="27" operator="greaterThan">
      <formula>4.1</formula>
    </cfRule>
  </conditionalFormatting>
  <conditionalFormatting sqref="G9">
    <cfRule type="cellIs" dxfId="15" priority="20" operator="greaterThan">
      <formula>$S$9</formula>
    </cfRule>
    <cfRule type="cellIs" dxfId="14" priority="21" operator="greaterThan">
      <formula>"$O$9"</formula>
    </cfRule>
    <cfRule type="cellIs" dxfId="13" priority="22" operator="greaterThan">
      <formula>0.2</formula>
    </cfRule>
  </conditionalFormatting>
  <conditionalFormatting sqref="G10">
    <cfRule type="colorScale" priority="18">
      <colorScale>
        <cfvo type="num" val="$S$10"/>
        <cfvo type="num" val="$S$10"/>
        <color theme="5" tint="0.39997558519241921"/>
        <color theme="9" tint="0.39997558519241921"/>
      </colorScale>
    </cfRule>
  </conditionalFormatting>
  <conditionalFormatting sqref="G7">
    <cfRule type="cellIs" dxfId="12" priority="15" operator="greaterThan">
      <formula>$S$7</formula>
    </cfRule>
    <cfRule type="cellIs" dxfId="11" priority="16" operator="greaterThan">
      <formula>$S$7</formula>
    </cfRule>
  </conditionalFormatting>
  <conditionalFormatting sqref="G11">
    <cfRule type="cellIs" dxfId="10" priority="14" operator="greaterThan">
      <formula>$S$11</formula>
    </cfRule>
  </conditionalFormatting>
  <conditionalFormatting sqref="I7">
    <cfRule type="cellIs" dxfId="9" priority="11" operator="greaterThan">
      <formula>$S$7</formula>
    </cfRule>
    <cfRule type="cellIs" dxfId="8" priority="12" operator="greaterThan">
      <formula>$S$7</formula>
    </cfRule>
  </conditionalFormatting>
  <conditionalFormatting sqref="G8:I8">
    <cfRule type="cellIs" dxfId="7" priority="9" operator="greaterThan">
      <formula>$S$5</formula>
    </cfRule>
    <cfRule type="cellIs" dxfId="6" priority="10" operator="greaterThan">
      <formula>4.1</formula>
    </cfRule>
  </conditionalFormatting>
  <conditionalFormatting sqref="H9:I9">
    <cfRule type="cellIs" dxfId="5" priority="6" operator="greaterThan">
      <formula>$S$9</formula>
    </cfRule>
    <cfRule type="cellIs" dxfId="4" priority="7" operator="greaterThan">
      <formula>"$O$9"</formula>
    </cfRule>
    <cfRule type="cellIs" dxfId="3" priority="8" operator="greaterThan">
      <formula>0.2</formula>
    </cfRule>
  </conditionalFormatting>
  <conditionalFormatting sqref="I10">
    <cfRule type="cellIs" dxfId="2" priority="5" operator="greaterThan">
      <formula>$S$10</formula>
    </cfRule>
  </conditionalFormatting>
  <conditionalFormatting sqref="I11">
    <cfRule type="cellIs" dxfId="1" priority="3" operator="greaterThan">
      <formula>$S$11</formula>
    </cfRule>
  </conditionalFormatting>
  <conditionalFormatting sqref="H11">
    <cfRule type="cellIs" dxfId="0" priority="2" operator="greaterThan">
      <formula>$S$11</formula>
    </cfRule>
  </conditionalFormatting>
  <conditionalFormatting sqref="H10">
    <cfRule type="colorScale" priority="1">
      <colorScale>
        <cfvo type="num" val="$S$10"/>
        <cfvo type="num" val="$S$10"/>
        <color theme="5" tint="0.39997558519241921"/>
        <color theme="9" tint="0.39997558519241921"/>
      </colorScale>
    </cfRule>
  </conditionalFormatting>
  <pageMargins left="0.25" right="0.25" top="0.75" bottom="0.82604166666666667" header="0.3" footer="0.3"/>
  <pageSetup paperSize="9" scale="48" orientation="landscape" r:id="rId1"/>
  <headerFooter>
    <oddHeader xml:space="preserve">&amp;L Alma Mater Studiorum Università di Bologna
DIPARTIMENTO DI SCIENZE MEDICHE E CHIRUGICHE - DIMEC
&amp;C&amp;"-,Grassetto"Riesame SUA-RD 2022
Allegato 01 
Verifica obiettivi 2019-2021&amp;RRev. 00
00/00/2022
pag. 1 di 1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="80" zoomScaleNormal="80" workbookViewId="0">
      <selection activeCell="A9" sqref="A3:A9"/>
    </sheetView>
  </sheetViews>
  <sheetFormatPr defaultColWidth="8.85546875" defaultRowHeight="15" x14ac:dyDescent="0.25"/>
  <cols>
    <col min="2" max="2" width="17.42578125" customWidth="1"/>
    <col min="7" max="7" width="24.7109375" customWidth="1"/>
    <col min="8" max="8" width="22.140625" customWidth="1"/>
    <col min="9" max="9" width="25.7109375" customWidth="1"/>
    <col min="10" max="10" width="26.28515625" customWidth="1"/>
    <col min="11" max="11" width="22.7109375" customWidth="1"/>
    <col min="12" max="12" width="23.42578125" customWidth="1"/>
    <col min="13" max="13" width="28.140625" customWidth="1"/>
  </cols>
  <sheetData>
    <row r="1" spans="1:13" ht="94.5" customHeight="1" thickBot="1" x14ac:dyDescent="0.3">
      <c r="A1" s="113" t="s">
        <v>49</v>
      </c>
      <c r="B1" s="113" t="s">
        <v>6</v>
      </c>
      <c r="C1" s="113" t="s">
        <v>50</v>
      </c>
      <c r="D1" s="113" t="s">
        <v>51</v>
      </c>
      <c r="E1" s="113" t="s">
        <v>52</v>
      </c>
      <c r="F1" s="113" t="s">
        <v>52</v>
      </c>
      <c r="G1" s="115" t="s">
        <v>8</v>
      </c>
      <c r="H1" s="111" t="s">
        <v>53</v>
      </c>
      <c r="I1" s="112"/>
      <c r="J1" s="111" t="s">
        <v>54</v>
      </c>
      <c r="K1" s="112"/>
      <c r="L1" s="111" t="s">
        <v>55</v>
      </c>
      <c r="M1" s="112"/>
    </row>
    <row r="2" spans="1:13" ht="43.5" customHeight="1" thickBot="1" x14ac:dyDescent="0.3">
      <c r="A2" s="114"/>
      <c r="B2" s="114"/>
      <c r="C2" s="114"/>
      <c r="D2" s="114"/>
      <c r="E2" s="114"/>
      <c r="F2" s="114"/>
      <c r="G2" s="116"/>
      <c r="H2" s="21" t="s">
        <v>56</v>
      </c>
      <c r="I2" s="22" t="s">
        <v>57</v>
      </c>
      <c r="J2" s="22" t="s">
        <v>56</v>
      </c>
      <c r="K2" s="22" t="s">
        <v>57</v>
      </c>
      <c r="L2" s="22" t="s">
        <v>56</v>
      </c>
      <c r="M2" s="22" t="s">
        <v>57</v>
      </c>
    </row>
    <row r="3" spans="1:13" ht="96" customHeight="1" thickBot="1" x14ac:dyDescent="0.3">
      <c r="A3" s="75" t="s">
        <v>58</v>
      </c>
      <c r="B3" s="75" t="s">
        <v>15</v>
      </c>
      <c r="C3" s="75" t="s">
        <v>16</v>
      </c>
      <c r="D3" s="25"/>
      <c r="E3" s="26"/>
      <c r="F3" s="26"/>
      <c r="G3" s="28" t="s">
        <v>17</v>
      </c>
      <c r="H3" s="24" t="str">
        <f>'Allegato 01 Riesame DIMEC'!N5</f>
        <v>In linea</v>
      </c>
      <c r="I3" s="23" t="str">
        <f>'Allegato 01 Riesame DIMEC'!M5</f>
        <v>In linea</v>
      </c>
      <c r="J3" s="24" t="str">
        <f>'Allegato 01 Riesame DIMEC'!P5</f>
        <v>Non valutabile</v>
      </c>
      <c r="K3" s="23" t="str">
        <f>'Allegato 01 Riesame DIMEC'!O5</f>
        <v>Non valutabile</v>
      </c>
      <c r="L3" s="10"/>
      <c r="M3" s="23"/>
    </row>
    <row r="4" spans="1:13" ht="95.25" customHeight="1" thickBot="1" x14ac:dyDescent="0.3">
      <c r="A4" s="75" t="s">
        <v>58</v>
      </c>
      <c r="B4" s="75" t="s">
        <v>15</v>
      </c>
      <c r="C4" s="75" t="s">
        <v>16</v>
      </c>
      <c r="D4" s="25"/>
      <c r="E4" s="26"/>
      <c r="F4" s="26"/>
      <c r="G4" s="28" t="s">
        <v>21</v>
      </c>
      <c r="H4" s="24" t="str">
        <f>'Allegato 01 Riesame DIMEC'!N6</f>
        <v>In linea</v>
      </c>
      <c r="I4" s="23" t="str">
        <f>'Allegato 01 Riesame DIMEC'!M5</f>
        <v>In linea</v>
      </c>
      <c r="J4" s="24" t="str">
        <f>'Allegato 01 Riesame DIMEC'!P6</f>
        <v>Non valutabile</v>
      </c>
      <c r="K4" s="23" t="str">
        <f>'Allegato 01 Riesame DIMEC'!O5</f>
        <v>Non valutabile</v>
      </c>
      <c r="L4" s="10"/>
      <c r="M4" s="23"/>
    </row>
    <row r="5" spans="1:13" ht="97.5" customHeight="1" thickBot="1" x14ac:dyDescent="0.3">
      <c r="A5" s="75" t="s">
        <v>58</v>
      </c>
      <c r="B5" s="75" t="s">
        <v>24</v>
      </c>
      <c r="C5" s="75" t="s">
        <v>25</v>
      </c>
      <c r="D5" s="25"/>
      <c r="E5" s="26"/>
      <c r="F5" s="26"/>
      <c r="G5" s="71" t="s">
        <v>26</v>
      </c>
      <c r="H5" s="24" t="str">
        <f>'Allegato 01 Riesame DIMEC'!N7</f>
        <v>In linea</v>
      </c>
      <c r="I5" s="23" t="str">
        <f>'Allegato 01 Riesame DIMEC'!M7</f>
        <v>In linea</v>
      </c>
      <c r="J5" s="24" t="str">
        <f>'Allegato 01 Riesame DIMEC'!P7</f>
        <v>In linea</v>
      </c>
      <c r="K5" s="23" t="str">
        <f>'Allegato 01 Riesame DIMEC'!O7</f>
        <v>In linea</v>
      </c>
      <c r="L5" s="10"/>
      <c r="M5" s="23"/>
    </row>
    <row r="6" spans="1:13" ht="75.75" customHeight="1" thickBot="1" x14ac:dyDescent="0.3">
      <c r="A6" s="75" t="s">
        <v>58</v>
      </c>
      <c r="B6" s="75" t="s">
        <v>29</v>
      </c>
      <c r="C6" s="75" t="s">
        <v>59</v>
      </c>
      <c r="D6" s="25" t="s">
        <v>60</v>
      </c>
      <c r="E6" s="26"/>
      <c r="F6" s="25"/>
      <c r="G6" s="11" t="s">
        <v>31</v>
      </c>
      <c r="H6" s="24" t="str">
        <f>'Allegato 01 Riesame DIMEC'!N8</f>
        <v>in linea</v>
      </c>
      <c r="I6" s="23" t="str">
        <f>'Allegato 01 Riesame DIMEC'!M8</f>
        <v>In linea</v>
      </c>
      <c r="J6" s="24" t="str">
        <f>'Allegato 01 Riesame DIMEC'!P8</f>
        <v>In linea</v>
      </c>
      <c r="K6" s="23" t="str">
        <f>'Allegato 01 Riesame DIMEC'!O8</f>
        <v>In linea</v>
      </c>
      <c r="L6" s="10"/>
      <c r="M6" s="10"/>
    </row>
    <row r="7" spans="1:13" ht="63.75" customHeight="1" thickBot="1" x14ac:dyDescent="0.3">
      <c r="A7" s="75" t="s">
        <v>58</v>
      </c>
      <c r="B7" s="75" t="s">
        <v>29</v>
      </c>
      <c r="C7" s="75" t="s">
        <v>59</v>
      </c>
      <c r="D7" s="25" t="s">
        <v>60</v>
      </c>
      <c r="E7" s="86"/>
      <c r="F7" s="85"/>
      <c r="G7" s="29" t="s">
        <v>34</v>
      </c>
      <c r="H7" s="24" t="str">
        <f>'Allegato 01 Riesame DIMEC'!N9</f>
        <v>In linea</v>
      </c>
      <c r="I7" s="23" t="str">
        <f>'Allegato 01 Riesame DIMEC'!M8</f>
        <v>In linea</v>
      </c>
      <c r="J7" s="24" t="str">
        <f>'Allegato 01 Riesame DIMEC'!P9</f>
        <v>In linea</v>
      </c>
      <c r="K7" s="23" t="str">
        <f>'Allegato 01 Riesame DIMEC'!O8</f>
        <v>In linea</v>
      </c>
      <c r="L7" s="10"/>
      <c r="M7" s="10"/>
    </row>
    <row r="8" spans="1:13" ht="87" customHeight="1" thickBot="1" x14ac:dyDescent="0.3">
      <c r="A8" s="75" t="s">
        <v>58</v>
      </c>
      <c r="B8" s="75" t="s">
        <v>37</v>
      </c>
      <c r="C8" s="75" t="s">
        <v>38</v>
      </c>
      <c r="D8" s="85"/>
      <c r="E8" s="86"/>
      <c r="F8" s="87"/>
      <c r="G8" s="29" t="s">
        <v>61</v>
      </c>
      <c r="H8" s="24" t="str">
        <f>'Allegato 01 Riesame DIMEC'!N10</f>
        <v>Non  in linea</v>
      </c>
      <c r="I8" s="23" t="str">
        <f>'Allegato 01 Riesame DIMEC'!M10</f>
        <v>Non  in linea</v>
      </c>
      <c r="J8" s="24" t="str">
        <f>'Allegato 01 Riesame DIMEC'!P10</f>
        <v>Non in linea</v>
      </c>
      <c r="K8" s="23" t="str">
        <f>'Allegato 01 Riesame DIMEC'!O10</f>
        <v>Non in linea</v>
      </c>
      <c r="L8" s="10"/>
      <c r="M8" s="10"/>
    </row>
    <row r="9" spans="1:13" ht="315.75" thickBot="1" x14ac:dyDescent="0.3">
      <c r="A9" s="25" t="s">
        <v>58</v>
      </c>
      <c r="B9" s="25" t="s">
        <v>44</v>
      </c>
      <c r="C9" s="25" t="s">
        <v>62</v>
      </c>
      <c r="D9" s="25" t="s">
        <v>63</v>
      </c>
      <c r="E9" s="86"/>
      <c r="F9" s="85"/>
      <c r="G9" s="11" t="s">
        <v>46</v>
      </c>
      <c r="H9" s="20" t="str">
        <f>'Allegato 01 Riesame DIMEC'!N11</f>
        <v>In linea</v>
      </c>
      <c r="I9" s="20" t="str">
        <f>'Allegato 01 Riesame DIMEC'!M11</f>
        <v>In linea</v>
      </c>
      <c r="J9" s="20" t="str">
        <f>'Allegato 01 Riesame DIMEC'!P11</f>
        <v>In linea</v>
      </c>
      <c r="K9" s="20" t="str">
        <f>'Allegato 01 Riesame DIMEC'!O11</f>
        <v>In linea</v>
      </c>
      <c r="L9" s="10"/>
      <c r="M9" s="10"/>
    </row>
  </sheetData>
  <mergeCells count="10">
    <mergeCell ref="L1:M1"/>
    <mergeCell ref="A1:A2"/>
    <mergeCell ref="E1:E2"/>
    <mergeCell ref="F1:F2"/>
    <mergeCell ref="J1:K1"/>
    <mergeCell ref="H1:I1"/>
    <mergeCell ref="G1:G2"/>
    <mergeCell ref="D1:D2"/>
    <mergeCell ref="C1:C2"/>
    <mergeCell ref="B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0"/>
  <sheetViews>
    <sheetView topLeftCell="A45" workbookViewId="0">
      <selection activeCell="E123" sqref="E123"/>
    </sheetView>
  </sheetViews>
  <sheetFormatPr defaultColWidth="9.140625" defaultRowHeight="12.75" x14ac:dyDescent="0.2"/>
  <cols>
    <col min="1" max="1" width="18.140625" style="4" customWidth="1"/>
    <col min="2" max="2" width="10.42578125" style="4" bestFit="1" customWidth="1"/>
    <col min="3" max="3" width="9.42578125" style="4" bestFit="1" customWidth="1"/>
    <col min="4" max="4" width="14.42578125" style="4" bestFit="1" customWidth="1"/>
    <col min="5" max="5" width="9.28515625" style="4" bestFit="1" customWidth="1"/>
    <col min="6" max="13" width="9.85546875" style="4" bestFit="1" customWidth="1"/>
    <col min="14" max="16" width="9.28515625" style="4" bestFit="1" customWidth="1"/>
    <col min="17" max="16384" width="9.140625" style="4"/>
  </cols>
  <sheetData>
    <row r="1" spans="1:16" x14ac:dyDescent="0.2">
      <c r="A1" s="30" t="s">
        <v>64</v>
      </c>
    </row>
    <row r="2" spans="1:16" x14ac:dyDescent="0.2">
      <c r="A2" s="8"/>
      <c r="B2" s="118" t="s">
        <v>65</v>
      </c>
      <c r="C2" s="118"/>
      <c r="D2" s="118"/>
      <c r="E2" s="118"/>
      <c r="F2" s="118"/>
      <c r="G2" s="119" t="s">
        <v>66</v>
      </c>
      <c r="H2" s="119"/>
      <c r="I2" s="119"/>
      <c r="J2" s="119"/>
      <c r="K2" s="119"/>
      <c r="L2" s="120" t="s">
        <v>67</v>
      </c>
      <c r="M2" s="120"/>
      <c r="N2" s="120"/>
      <c r="O2" s="120"/>
      <c r="P2" s="120"/>
    </row>
    <row r="3" spans="1:16" x14ac:dyDescent="0.2">
      <c r="A3" s="31" t="s">
        <v>68</v>
      </c>
      <c r="B3" s="32" t="s">
        <v>69</v>
      </c>
      <c r="C3" s="32" t="s">
        <v>70</v>
      </c>
      <c r="D3" s="32" t="s">
        <v>71</v>
      </c>
      <c r="E3" s="32" t="s">
        <v>72</v>
      </c>
      <c r="F3" s="32" t="s">
        <v>73</v>
      </c>
      <c r="G3" s="32" t="s">
        <v>69</v>
      </c>
      <c r="H3" s="32" t="s">
        <v>70</v>
      </c>
      <c r="I3" s="32" t="s">
        <v>71</v>
      </c>
      <c r="J3" s="32" t="s">
        <v>72</v>
      </c>
      <c r="K3" s="32" t="s">
        <v>73</v>
      </c>
      <c r="L3" s="32" t="s">
        <v>69</v>
      </c>
      <c r="M3" s="32" t="s">
        <v>70</v>
      </c>
      <c r="N3" s="32" t="s">
        <v>71</v>
      </c>
      <c r="O3" s="32" t="s">
        <v>72</v>
      </c>
      <c r="P3" s="32" t="s">
        <v>73</v>
      </c>
    </row>
    <row r="4" spans="1:16" x14ac:dyDescent="0.2">
      <c r="A4" s="7" t="s">
        <v>74</v>
      </c>
      <c r="B4" s="33">
        <v>0.1</v>
      </c>
      <c r="C4" s="33">
        <v>6.6666666666666666E-2</v>
      </c>
      <c r="D4" s="33">
        <v>9.0909090909090912E-2</v>
      </c>
      <c r="E4" s="33">
        <v>0.12903225806451613</v>
      </c>
      <c r="F4" s="33">
        <v>0.11538461538461539</v>
      </c>
      <c r="G4" s="33">
        <v>7.2463768115942032E-2</v>
      </c>
      <c r="H4" s="33">
        <v>5.128205128205128E-2</v>
      </c>
      <c r="I4" s="33">
        <v>8.7499999999999994E-2</v>
      </c>
      <c r="J4" s="33">
        <v>6.5934065934065936E-2</v>
      </c>
      <c r="K4" s="33">
        <v>5.3571428571428568E-2</v>
      </c>
      <c r="L4" s="33">
        <v>0.13076923076923078</v>
      </c>
      <c r="M4" s="33">
        <v>0.15529411764705883</v>
      </c>
      <c r="N4" s="33">
        <v>0.15478615071283094</v>
      </c>
      <c r="O4" s="33">
        <v>0.16911764705882354</v>
      </c>
      <c r="P4" s="33">
        <v>0.15015974440894569</v>
      </c>
    </row>
    <row r="5" spans="1:16" x14ac:dyDescent="0.2">
      <c r="A5" s="7" t="s">
        <v>75</v>
      </c>
      <c r="B5" s="33">
        <v>0.3</v>
      </c>
      <c r="C5" s="33">
        <v>0.13333333333333333</v>
      </c>
      <c r="D5" s="33">
        <v>0.40909090909090912</v>
      </c>
      <c r="E5" s="33">
        <v>0.22580645161290322</v>
      </c>
      <c r="F5" s="33">
        <v>0.38461538461538464</v>
      </c>
      <c r="G5" s="33">
        <v>0.2318840579710145</v>
      </c>
      <c r="H5" s="33">
        <v>0.19230769230769232</v>
      </c>
      <c r="I5" s="33">
        <v>0.3125</v>
      </c>
      <c r="J5" s="33">
        <v>0.19780219780219779</v>
      </c>
      <c r="K5" s="33">
        <v>0.38392857142857145</v>
      </c>
      <c r="L5" s="33">
        <v>0.29743589743589743</v>
      </c>
      <c r="M5" s="33">
        <v>0.32235294117647056</v>
      </c>
      <c r="N5" s="33">
        <v>0.36659877800407331</v>
      </c>
      <c r="O5" s="33">
        <v>0.37867647058823528</v>
      </c>
      <c r="P5" s="33">
        <v>0.35782747603833864</v>
      </c>
    </row>
    <row r="6" spans="1:16" x14ac:dyDescent="0.2">
      <c r="A6" s="7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x14ac:dyDescent="0.2">
      <c r="B7" s="34">
        <v>31</v>
      </c>
      <c r="C7" s="34">
        <v>32</v>
      </c>
      <c r="D7" s="34">
        <v>33</v>
      </c>
      <c r="E7" s="34">
        <v>34</v>
      </c>
      <c r="F7" s="35">
        <v>35</v>
      </c>
      <c r="G7" s="36">
        <v>35</v>
      </c>
      <c r="H7" s="36">
        <v>35</v>
      </c>
    </row>
    <row r="8" spans="1:16" x14ac:dyDescent="0.2">
      <c r="A8" s="4" t="s">
        <v>76</v>
      </c>
      <c r="B8" s="34" t="s">
        <v>77</v>
      </c>
      <c r="C8" s="34" t="s">
        <v>77</v>
      </c>
      <c r="D8" s="34" t="s">
        <v>77</v>
      </c>
      <c r="E8" s="34" t="s">
        <v>77</v>
      </c>
      <c r="F8" s="34" t="s">
        <v>77</v>
      </c>
      <c r="G8" s="4" t="s">
        <v>78</v>
      </c>
      <c r="H8" s="4" t="s">
        <v>79</v>
      </c>
    </row>
    <row r="9" spans="1:16" x14ac:dyDescent="0.2">
      <c r="A9" s="4" t="s">
        <v>80</v>
      </c>
      <c r="B9" s="34">
        <v>1</v>
      </c>
      <c r="C9" s="34">
        <v>1</v>
      </c>
      <c r="D9" s="37">
        <v>2</v>
      </c>
      <c r="E9" s="34">
        <v>4</v>
      </c>
      <c r="F9" s="34">
        <v>3</v>
      </c>
      <c r="G9" s="4">
        <v>6</v>
      </c>
      <c r="H9" s="4">
        <v>94</v>
      </c>
    </row>
    <row r="10" spans="1:16" x14ac:dyDescent="0.2">
      <c r="A10" s="4" t="s">
        <v>81</v>
      </c>
      <c r="B10" s="34">
        <v>3</v>
      </c>
      <c r="C10" s="34">
        <v>2</v>
      </c>
      <c r="D10" s="37">
        <v>9</v>
      </c>
      <c r="E10" s="34">
        <v>7</v>
      </c>
      <c r="F10" s="34">
        <v>10</v>
      </c>
      <c r="G10" s="4">
        <v>43</v>
      </c>
      <c r="H10" s="4">
        <v>224</v>
      </c>
    </row>
    <row r="11" spans="1:16" x14ac:dyDescent="0.2">
      <c r="A11" s="4" t="s">
        <v>82</v>
      </c>
      <c r="B11" s="34">
        <v>10</v>
      </c>
      <c r="C11" s="34">
        <v>15</v>
      </c>
      <c r="D11" s="37">
        <v>22</v>
      </c>
      <c r="E11" s="34">
        <v>31</v>
      </c>
      <c r="F11" s="34">
        <v>26</v>
      </c>
      <c r="G11" s="4">
        <v>112</v>
      </c>
      <c r="H11" s="4">
        <v>626</v>
      </c>
    </row>
    <row r="12" spans="1:16" x14ac:dyDescent="0.2">
      <c r="A12" s="4" t="s">
        <v>83</v>
      </c>
      <c r="B12" s="38">
        <v>0.1</v>
      </c>
      <c r="C12" s="38">
        <v>6.6666666666666666E-2</v>
      </c>
      <c r="D12" s="38">
        <v>9.0909090909090912E-2</v>
      </c>
      <c r="E12" s="38">
        <v>0.12903225806451613</v>
      </c>
      <c r="F12" s="38">
        <v>0.11538461538461539</v>
      </c>
      <c r="G12" s="38">
        <v>5.3571428571428568E-2</v>
      </c>
      <c r="H12" s="38">
        <v>0.15015974440894569</v>
      </c>
    </row>
    <row r="13" spans="1:16" x14ac:dyDescent="0.2">
      <c r="A13" s="4" t="s">
        <v>84</v>
      </c>
      <c r="B13" s="38">
        <v>0.3</v>
      </c>
      <c r="C13" s="38">
        <v>0.13333333333333333</v>
      </c>
      <c r="D13" s="38">
        <v>0.40909090909090912</v>
      </c>
      <c r="E13" s="38">
        <v>0.22580645161290322</v>
      </c>
      <c r="F13" s="38">
        <v>0.38461538461538464</v>
      </c>
      <c r="G13" s="38">
        <v>0.38392857142857145</v>
      </c>
      <c r="H13" s="38">
        <v>0.35782747603833864</v>
      </c>
    </row>
    <row r="14" spans="1:16" x14ac:dyDescent="0.2">
      <c r="A14" s="7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spans="1:16" x14ac:dyDescent="0.2">
      <c r="A15" s="7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spans="1:16" x14ac:dyDescent="0.2">
      <c r="A16" s="7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8" spans="1:9" x14ac:dyDescent="0.2">
      <c r="A18" s="39" t="s">
        <v>85</v>
      </c>
      <c r="F18" s="4" t="s">
        <v>86</v>
      </c>
    </row>
    <row r="19" spans="1:9" x14ac:dyDescent="0.2">
      <c r="A19" s="31" t="s">
        <v>68</v>
      </c>
      <c r="B19" s="40" t="s">
        <v>49</v>
      </c>
      <c r="C19" s="40" t="s">
        <v>49</v>
      </c>
      <c r="D19" s="40" t="s">
        <v>87</v>
      </c>
      <c r="E19" s="40" t="s">
        <v>87</v>
      </c>
      <c r="F19" s="41" t="s">
        <v>49</v>
      </c>
      <c r="G19" s="41" t="s">
        <v>87</v>
      </c>
      <c r="H19" s="42" t="s">
        <v>49</v>
      </c>
      <c r="I19" s="43" t="s">
        <v>87</v>
      </c>
    </row>
    <row r="20" spans="1:9" x14ac:dyDescent="0.2">
      <c r="A20" s="44" t="s">
        <v>88</v>
      </c>
      <c r="B20" s="44" t="s">
        <v>89</v>
      </c>
      <c r="C20" s="44" t="s">
        <v>90</v>
      </c>
      <c r="D20" s="44" t="s">
        <v>89</v>
      </c>
      <c r="E20" s="44" t="s">
        <v>90</v>
      </c>
      <c r="F20" s="41" t="s">
        <v>91</v>
      </c>
      <c r="G20" s="41" t="s">
        <v>91</v>
      </c>
      <c r="H20" s="45" t="s">
        <v>92</v>
      </c>
      <c r="I20" s="43" t="s">
        <v>92</v>
      </c>
    </row>
    <row r="21" spans="1:9" x14ac:dyDescent="0.2">
      <c r="A21" s="44" t="s">
        <v>93</v>
      </c>
      <c r="B21" s="44">
        <v>10</v>
      </c>
      <c r="C21" s="44">
        <v>37</v>
      </c>
      <c r="D21" s="44">
        <v>69</v>
      </c>
      <c r="E21" s="44">
        <v>216</v>
      </c>
      <c r="F21" s="41">
        <f>C21-B21</f>
        <v>27</v>
      </c>
      <c r="G21" s="41">
        <f>E21-D21</f>
        <v>147</v>
      </c>
      <c r="H21" s="46" t="str">
        <f>B21 &amp;" (" &amp; ROUND(B21/C21*100,1) &amp; "%)"</f>
        <v>10 (27%)</v>
      </c>
      <c r="I21" s="46" t="str">
        <f>D21 &amp;" (" &amp; ROUND(D21/E21*100,1) &amp; "%)"</f>
        <v>69 (31,9%)</v>
      </c>
    </row>
    <row r="22" spans="1:9" x14ac:dyDescent="0.2">
      <c r="A22" s="44" t="s">
        <v>94</v>
      </c>
      <c r="B22" s="44">
        <v>15</v>
      </c>
      <c r="C22" s="44">
        <v>36</v>
      </c>
      <c r="D22" s="44">
        <v>78</v>
      </c>
      <c r="E22" s="44">
        <v>210</v>
      </c>
      <c r="F22" s="41">
        <f t="shared" ref="F22:F25" si="0">C22-B22</f>
        <v>21</v>
      </c>
      <c r="G22" s="41">
        <f t="shared" ref="G22:G25" si="1">E22-D22</f>
        <v>132</v>
      </c>
      <c r="H22" s="46" t="str">
        <f>B22 &amp;" (" &amp; ROUND(B22/C22*100,1) &amp; "%)"</f>
        <v>15 (41,7%)</v>
      </c>
      <c r="I22" s="46" t="str">
        <f>D22 &amp;" (" &amp; ROUND(D22/E22*100,1) &amp; "%)"</f>
        <v>78 (37,1%)</v>
      </c>
    </row>
    <row r="23" spans="1:9" x14ac:dyDescent="0.2">
      <c r="A23" s="44" t="s">
        <v>95</v>
      </c>
      <c r="B23" s="44">
        <v>22</v>
      </c>
      <c r="C23" s="44">
        <v>46</v>
      </c>
      <c r="D23" s="44">
        <v>80</v>
      </c>
      <c r="E23" s="44">
        <v>220</v>
      </c>
      <c r="F23" s="41">
        <f t="shared" si="0"/>
        <v>24</v>
      </c>
      <c r="G23" s="41">
        <f t="shared" si="1"/>
        <v>140</v>
      </c>
      <c r="H23" s="46" t="str">
        <f>B23 &amp;" (" &amp; ROUND(B23/C23*100,1) &amp; "%)"</f>
        <v>22 (47,8%)</v>
      </c>
      <c r="I23" s="46" t="str">
        <f>D23 &amp;" (" &amp; ROUND(D23/E23*100,1) &amp; "%)"</f>
        <v>80 (36,4%)</v>
      </c>
    </row>
    <row r="24" spans="1:9" x14ac:dyDescent="0.2">
      <c r="A24" s="44" t="s">
        <v>96</v>
      </c>
      <c r="B24" s="44">
        <v>31</v>
      </c>
      <c r="C24" s="44">
        <v>67</v>
      </c>
      <c r="D24" s="44">
        <v>91</v>
      </c>
      <c r="E24" s="44">
        <v>245</v>
      </c>
      <c r="F24" s="41">
        <f t="shared" si="0"/>
        <v>36</v>
      </c>
      <c r="G24" s="41">
        <f t="shared" si="1"/>
        <v>154</v>
      </c>
      <c r="H24" s="46" t="str">
        <f>B24 &amp;" (" &amp; ROUND(B24/C24*100,1) &amp; "%)"</f>
        <v>31 (46,3%)</v>
      </c>
      <c r="I24" s="46" t="str">
        <f>D24 &amp;" (" &amp; ROUND(D24/E24*100,1) &amp; "%)"</f>
        <v>91 (37,1%)</v>
      </c>
    </row>
    <row r="25" spans="1:9" x14ac:dyDescent="0.2">
      <c r="A25" s="44" t="s">
        <v>97</v>
      </c>
      <c r="B25" s="44">
        <v>26</v>
      </c>
      <c r="C25" s="44">
        <v>76</v>
      </c>
      <c r="D25" s="44">
        <v>112</v>
      </c>
      <c r="E25" s="44">
        <v>268</v>
      </c>
      <c r="F25" s="41">
        <f t="shared" si="0"/>
        <v>50</v>
      </c>
      <c r="G25" s="41">
        <f t="shared" si="1"/>
        <v>156</v>
      </c>
      <c r="H25" s="46" t="str">
        <f>B25 &amp;" (" &amp; ROUND(B25/C25*100,1) &amp; "%)"</f>
        <v>26 (34,2%)</v>
      </c>
      <c r="I25" s="46" t="str">
        <f>D25 &amp;" (" &amp; ROUND(D25/E25*100,1) &amp; "%)"</f>
        <v>112 (41,8%)</v>
      </c>
    </row>
    <row r="26" spans="1:9" x14ac:dyDescent="0.2">
      <c r="A26" s="7"/>
      <c r="B26" s="47"/>
      <c r="C26" s="47"/>
      <c r="D26" s="47"/>
      <c r="E26" s="47"/>
      <c r="F26" s="47"/>
    </row>
    <row r="27" spans="1:9" x14ac:dyDescent="0.2">
      <c r="A27" s="7"/>
      <c r="B27" s="47"/>
      <c r="C27" s="47"/>
      <c r="D27" s="47"/>
      <c r="E27" s="47"/>
      <c r="F27" s="47"/>
    </row>
    <row r="28" spans="1:9" x14ac:dyDescent="0.2">
      <c r="A28" s="7"/>
      <c r="B28" s="47"/>
      <c r="C28" s="47"/>
      <c r="D28" s="47"/>
      <c r="E28" s="47"/>
      <c r="F28" s="47"/>
    </row>
    <row r="29" spans="1:9" x14ac:dyDescent="0.2">
      <c r="A29" s="30" t="s">
        <v>98</v>
      </c>
    </row>
    <row r="30" spans="1:9" x14ac:dyDescent="0.2">
      <c r="A30" s="4" t="s">
        <v>99</v>
      </c>
      <c r="B30" s="4" t="s">
        <v>65</v>
      </c>
      <c r="C30" s="4" t="s">
        <v>66</v>
      </c>
      <c r="D30" s="4" t="s">
        <v>67</v>
      </c>
    </row>
    <row r="31" spans="1:9" x14ac:dyDescent="0.2">
      <c r="A31" s="4">
        <v>2017</v>
      </c>
      <c r="B31" s="48">
        <v>0.1111111111111111</v>
      </c>
      <c r="C31" s="48">
        <v>0.16190476190476191</v>
      </c>
      <c r="D31" s="48">
        <v>0.27295285359801491</v>
      </c>
    </row>
    <row r="32" spans="1:9" x14ac:dyDescent="0.2">
      <c r="A32" s="4">
        <v>2018</v>
      </c>
      <c r="B32" s="48">
        <v>0.13043478260869565</v>
      </c>
      <c r="C32" s="48">
        <v>0.24090909090909091</v>
      </c>
      <c r="D32" s="48">
        <v>0.31283627978478096</v>
      </c>
    </row>
    <row r="33" spans="1:14" x14ac:dyDescent="0.2">
      <c r="A33" s="4">
        <v>2019</v>
      </c>
      <c r="B33" s="48">
        <v>0.14925373134328357</v>
      </c>
      <c r="C33" s="48">
        <v>0.21224489795918366</v>
      </c>
      <c r="D33" s="48">
        <v>0.33771626297577856</v>
      </c>
    </row>
    <row r="36" spans="1:14" x14ac:dyDescent="0.2">
      <c r="A36" s="4" t="s">
        <v>100</v>
      </c>
      <c r="B36" s="4" t="s">
        <v>101</v>
      </c>
      <c r="C36" s="4" t="s">
        <v>102</v>
      </c>
      <c r="D36" s="4" t="s">
        <v>103</v>
      </c>
      <c r="E36" s="4" t="s">
        <v>104</v>
      </c>
      <c r="F36" s="4" t="s">
        <v>105</v>
      </c>
      <c r="G36" s="4" t="s">
        <v>106</v>
      </c>
      <c r="H36" s="4" t="s">
        <v>107</v>
      </c>
      <c r="I36" s="4" t="s">
        <v>108</v>
      </c>
      <c r="J36" s="4" t="s">
        <v>109</v>
      </c>
    </row>
    <row r="37" spans="1:14" x14ac:dyDescent="0.2">
      <c r="A37" s="4" t="s">
        <v>110</v>
      </c>
      <c r="B37" s="49">
        <v>4</v>
      </c>
      <c r="C37" s="49">
        <v>6</v>
      </c>
      <c r="D37" s="49">
        <v>10</v>
      </c>
      <c r="E37" s="49">
        <v>34</v>
      </c>
      <c r="F37" s="49">
        <v>53</v>
      </c>
      <c r="G37" s="49">
        <v>52</v>
      </c>
      <c r="H37" s="49">
        <v>330</v>
      </c>
      <c r="I37" s="49">
        <v>407</v>
      </c>
      <c r="J37" s="49">
        <v>488</v>
      </c>
    </row>
    <row r="38" spans="1:14" x14ac:dyDescent="0.2">
      <c r="A38" s="4" t="s">
        <v>111</v>
      </c>
      <c r="B38" s="49">
        <v>36</v>
      </c>
      <c r="C38" s="49">
        <v>46</v>
      </c>
      <c r="D38" s="49">
        <v>67</v>
      </c>
      <c r="E38" s="49">
        <v>210</v>
      </c>
      <c r="F38" s="49">
        <v>220</v>
      </c>
      <c r="G38" s="49">
        <v>245</v>
      </c>
      <c r="H38" s="49">
        <v>1209</v>
      </c>
      <c r="I38" s="49">
        <v>1301</v>
      </c>
      <c r="J38" s="49">
        <v>1445</v>
      </c>
    </row>
    <row r="39" spans="1:14" x14ac:dyDescent="0.2">
      <c r="A39" s="4" t="s">
        <v>112</v>
      </c>
      <c r="B39" s="49">
        <v>0.1111111111111111</v>
      </c>
      <c r="C39" s="49">
        <v>0.13043478260869565</v>
      </c>
      <c r="D39" s="49">
        <v>0.14925373134328357</v>
      </c>
      <c r="E39" s="49">
        <v>0.16190476190476191</v>
      </c>
      <c r="F39" s="49">
        <v>0.24090909090909091</v>
      </c>
      <c r="G39" s="49">
        <v>0.21224489795918366</v>
      </c>
      <c r="H39" s="49">
        <v>0.27295285359801491</v>
      </c>
      <c r="I39" s="49">
        <v>0.31283627978478096</v>
      </c>
      <c r="J39" s="49">
        <v>0.33771626297577856</v>
      </c>
    </row>
    <row r="43" spans="1:14" x14ac:dyDescent="0.2">
      <c r="A43" s="7"/>
      <c r="B43" s="47"/>
      <c r="C43" s="47"/>
      <c r="D43" s="47"/>
      <c r="E43" s="47"/>
      <c r="F43" s="47"/>
    </row>
    <row r="46" spans="1:14" x14ac:dyDescent="0.2">
      <c r="A46" s="50" t="s">
        <v>113</v>
      </c>
      <c r="B46" s="51"/>
      <c r="C46" s="51"/>
      <c r="D46" s="8"/>
    </row>
    <row r="47" spans="1:14" x14ac:dyDescent="0.2">
      <c r="C47" s="121" t="s">
        <v>65</v>
      </c>
      <c r="D47" s="121"/>
      <c r="E47" s="121"/>
      <c r="F47" s="121"/>
      <c r="G47" s="121" t="s">
        <v>66</v>
      </c>
      <c r="H47" s="121"/>
      <c r="I47" s="121"/>
      <c r="J47" s="121"/>
      <c r="K47" s="121" t="s">
        <v>67</v>
      </c>
      <c r="L47" s="121"/>
      <c r="M47" s="121"/>
      <c r="N47" s="121"/>
    </row>
    <row r="48" spans="1:14" ht="38.25" x14ac:dyDescent="0.2">
      <c r="A48" s="52"/>
      <c r="B48" s="53" t="s">
        <v>114</v>
      </c>
      <c r="C48" s="80">
        <v>2017</v>
      </c>
      <c r="D48" s="80">
        <v>2018</v>
      </c>
      <c r="E48" s="80">
        <v>2019</v>
      </c>
      <c r="F48" s="54" t="s">
        <v>115</v>
      </c>
      <c r="G48" s="80">
        <v>2017</v>
      </c>
      <c r="H48" s="80">
        <v>2018</v>
      </c>
      <c r="I48" s="80">
        <v>2019</v>
      </c>
      <c r="J48" s="54" t="s">
        <v>115</v>
      </c>
      <c r="K48" s="80">
        <v>2017</v>
      </c>
      <c r="L48" s="80">
        <v>2018</v>
      </c>
      <c r="M48" s="80">
        <v>2019</v>
      </c>
      <c r="N48" s="54" t="s">
        <v>115</v>
      </c>
    </row>
    <row r="49" spans="1:14" ht="12.75" customHeight="1" x14ac:dyDescent="0.2">
      <c r="A49" s="122" t="s">
        <v>116</v>
      </c>
      <c r="B49" s="9" t="s">
        <v>117</v>
      </c>
      <c r="C49" s="47">
        <v>1</v>
      </c>
      <c r="D49" s="47">
        <v>1</v>
      </c>
      <c r="E49" s="47">
        <v>1</v>
      </c>
      <c r="F49" s="55">
        <v>1</v>
      </c>
      <c r="G49" s="47">
        <v>4</v>
      </c>
      <c r="H49" s="47">
        <v>9</v>
      </c>
      <c r="I49" s="47">
        <v>3</v>
      </c>
      <c r="J49" s="55">
        <v>5.333333333333333</v>
      </c>
      <c r="K49" s="47">
        <v>43</v>
      </c>
      <c r="L49" s="47">
        <v>64</v>
      </c>
      <c r="M49" s="47">
        <v>61</v>
      </c>
      <c r="N49" s="55">
        <v>56</v>
      </c>
    </row>
    <row r="50" spans="1:14" x14ac:dyDescent="0.2">
      <c r="A50" s="122"/>
      <c r="B50" s="9" t="s">
        <v>118</v>
      </c>
      <c r="C50" s="47">
        <v>2</v>
      </c>
      <c r="D50" s="47">
        <v>2</v>
      </c>
      <c r="E50" s="47">
        <v>1</v>
      </c>
      <c r="F50" s="55">
        <v>1.6666666666666667</v>
      </c>
      <c r="G50" s="47">
        <v>3</v>
      </c>
      <c r="H50" s="47">
        <v>3</v>
      </c>
      <c r="I50" s="47">
        <v>4</v>
      </c>
      <c r="J50" s="55">
        <v>3.3333333333333335</v>
      </c>
      <c r="K50" s="47">
        <v>28</v>
      </c>
      <c r="L50" s="47">
        <v>28</v>
      </c>
      <c r="M50" s="47">
        <v>60</v>
      </c>
      <c r="N50" s="55">
        <v>38.666666666666664</v>
      </c>
    </row>
    <row r="51" spans="1:14" ht="15" customHeight="1" x14ac:dyDescent="0.2">
      <c r="A51" s="122"/>
      <c r="B51" s="9" t="s">
        <v>119</v>
      </c>
      <c r="C51" s="47">
        <v>2</v>
      </c>
      <c r="D51" s="47">
        <v>2</v>
      </c>
      <c r="E51" s="47">
        <v>2</v>
      </c>
      <c r="F51" s="55">
        <v>2</v>
      </c>
      <c r="G51" s="47">
        <v>4</v>
      </c>
      <c r="H51" s="47">
        <v>7</v>
      </c>
      <c r="I51" s="47">
        <v>6</v>
      </c>
      <c r="J51" s="55">
        <v>5.666666666666667</v>
      </c>
      <c r="K51" s="47">
        <v>18</v>
      </c>
      <c r="L51" s="47">
        <v>33</v>
      </c>
      <c r="M51" s="47">
        <v>38</v>
      </c>
      <c r="N51" s="55">
        <v>29.666666666666668</v>
      </c>
    </row>
    <row r="52" spans="1:14" x14ac:dyDescent="0.2">
      <c r="A52" s="122"/>
      <c r="B52" s="9" t="s">
        <v>120</v>
      </c>
      <c r="C52" s="47">
        <v>5</v>
      </c>
      <c r="D52" s="47">
        <v>5</v>
      </c>
      <c r="E52" s="47">
        <v>4</v>
      </c>
      <c r="F52" s="55">
        <v>4.666666666666667</v>
      </c>
      <c r="G52" s="47">
        <v>11</v>
      </c>
      <c r="H52" s="47">
        <v>19</v>
      </c>
      <c r="I52" s="47">
        <v>13</v>
      </c>
      <c r="J52" s="55">
        <v>14.333333333333334</v>
      </c>
      <c r="K52" s="47">
        <v>89</v>
      </c>
      <c r="L52" s="47">
        <v>125</v>
      </c>
      <c r="M52" s="47">
        <v>159</v>
      </c>
      <c r="N52" s="55">
        <v>124.33333333333333</v>
      </c>
    </row>
    <row r="53" spans="1:14" ht="12.75" customHeight="1" x14ac:dyDescent="0.2">
      <c r="A53" s="122" t="s">
        <v>121</v>
      </c>
      <c r="B53" s="9" t="s">
        <v>117</v>
      </c>
      <c r="C53" s="47">
        <v>2</v>
      </c>
      <c r="D53" s="47">
        <v>4</v>
      </c>
      <c r="E53" s="47">
        <v>3</v>
      </c>
      <c r="F53" s="55">
        <v>3</v>
      </c>
      <c r="G53" s="47">
        <v>19</v>
      </c>
      <c r="H53" s="47">
        <v>27</v>
      </c>
      <c r="I53" s="47">
        <v>25</v>
      </c>
      <c r="J53" s="55">
        <v>23.666666666666668</v>
      </c>
      <c r="K53" s="47">
        <v>138</v>
      </c>
      <c r="L53" s="47">
        <v>183</v>
      </c>
      <c r="M53" s="47">
        <v>185</v>
      </c>
      <c r="N53" s="55">
        <v>168.66666666666666</v>
      </c>
    </row>
    <row r="54" spans="1:14" x14ac:dyDescent="0.2">
      <c r="A54" s="122"/>
      <c r="B54" s="9" t="s">
        <v>118</v>
      </c>
      <c r="C54" s="47">
        <v>12</v>
      </c>
      <c r="D54" s="47">
        <v>9</v>
      </c>
      <c r="E54" s="47">
        <v>14</v>
      </c>
      <c r="F54" s="55">
        <v>11.666666666666666</v>
      </c>
      <c r="G54" s="47">
        <v>24</v>
      </c>
      <c r="H54" s="47">
        <v>26</v>
      </c>
      <c r="I54" s="47">
        <v>46</v>
      </c>
      <c r="J54" s="55">
        <v>32</v>
      </c>
      <c r="K54" s="47">
        <v>176</v>
      </c>
      <c r="L54" s="47">
        <v>172</v>
      </c>
      <c r="M54" s="47">
        <v>350</v>
      </c>
      <c r="N54" s="55">
        <v>232.66666666666666</v>
      </c>
    </row>
    <row r="55" spans="1:14" ht="15" customHeight="1" x14ac:dyDescent="0.2">
      <c r="A55" s="122"/>
      <c r="B55" s="9" t="s">
        <v>119</v>
      </c>
      <c r="C55" s="47">
        <v>15</v>
      </c>
      <c r="D55" s="47">
        <v>17</v>
      </c>
      <c r="E55" s="47">
        <v>17</v>
      </c>
      <c r="F55" s="55">
        <v>16.333333333333332</v>
      </c>
      <c r="G55" s="47">
        <v>58</v>
      </c>
      <c r="H55" s="47">
        <v>78</v>
      </c>
      <c r="I55" s="47">
        <v>69</v>
      </c>
      <c r="J55" s="55">
        <v>68.333333333333329</v>
      </c>
      <c r="K55" s="47">
        <v>291</v>
      </c>
      <c r="L55" s="47">
        <v>377</v>
      </c>
      <c r="M55" s="47">
        <v>395</v>
      </c>
      <c r="N55" s="55">
        <v>354.33333333333331</v>
      </c>
    </row>
    <row r="56" spans="1:14" ht="15" customHeight="1" x14ac:dyDescent="0.2">
      <c r="A56" s="122"/>
      <c r="B56" s="9" t="s">
        <v>120</v>
      </c>
      <c r="C56" s="47">
        <v>29</v>
      </c>
      <c r="D56" s="47">
        <v>30</v>
      </c>
      <c r="E56" s="47">
        <v>34</v>
      </c>
      <c r="F56" s="55">
        <v>31</v>
      </c>
      <c r="G56" s="47">
        <v>101</v>
      </c>
      <c r="H56" s="47">
        <v>131</v>
      </c>
      <c r="I56" s="47">
        <v>140</v>
      </c>
      <c r="J56" s="55">
        <v>124</v>
      </c>
      <c r="K56" s="47">
        <v>605</v>
      </c>
      <c r="L56" s="47">
        <v>732</v>
      </c>
      <c r="M56" s="47">
        <v>930</v>
      </c>
      <c r="N56" s="55">
        <v>755.66666666666663</v>
      </c>
    </row>
    <row r="57" spans="1:14" ht="15" customHeight="1" x14ac:dyDescent="0.2">
      <c r="A57" s="122" t="s">
        <v>122</v>
      </c>
      <c r="B57" s="9" t="s">
        <v>117</v>
      </c>
      <c r="C57" s="56">
        <v>0.5</v>
      </c>
      <c r="D57" s="56">
        <v>0.25</v>
      </c>
      <c r="E57" s="56">
        <v>0.33333333333333331</v>
      </c>
      <c r="F57" s="57">
        <v>0.3611111111111111</v>
      </c>
      <c r="G57" s="56">
        <v>0.43478260869565216</v>
      </c>
      <c r="H57" s="56">
        <v>0.33333333333333331</v>
      </c>
      <c r="I57" s="56">
        <v>0.12</v>
      </c>
      <c r="J57" s="57">
        <v>0.29603864734299518</v>
      </c>
      <c r="K57" s="56">
        <v>0.31159420289855072</v>
      </c>
      <c r="L57" s="56">
        <v>0.34972677595628415</v>
      </c>
      <c r="M57" s="56">
        <v>0.32972972972972975</v>
      </c>
      <c r="N57" s="57">
        <v>0.33035023619485487</v>
      </c>
    </row>
    <row r="58" spans="1:14" x14ac:dyDescent="0.2">
      <c r="A58" s="123"/>
      <c r="B58" s="9" t="s">
        <v>118</v>
      </c>
      <c r="C58" s="58">
        <v>0.16666666666666666</v>
      </c>
      <c r="D58" s="58">
        <v>0.22222222222222221</v>
      </c>
      <c r="E58" s="58">
        <v>7.1428571428571425E-2</v>
      </c>
      <c r="F58" s="57">
        <v>0.1534391534391534</v>
      </c>
      <c r="G58" s="58">
        <v>0</v>
      </c>
      <c r="H58" s="58">
        <v>0.11538461538461539</v>
      </c>
      <c r="I58" s="58">
        <v>8.6956521739130432E-2</v>
      </c>
      <c r="J58" s="57">
        <v>6.7447045707915279E-2</v>
      </c>
      <c r="K58" s="58">
        <v>0.15909090909090909</v>
      </c>
      <c r="L58" s="58">
        <v>0.16279069767441862</v>
      </c>
      <c r="M58" s="58">
        <v>0.17142857142857143</v>
      </c>
      <c r="N58" s="57">
        <v>0.16443672606463305</v>
      </c>
    </row>
    <row r="59" spans="1:14" ht="15" customHeight="1" x14ac:dyDescent="0.2">
      <c r="A59" s="123"/>
      <c r="B59" s="9" t="s">
        <v>119</v>
      </c>
      <c r="C59" s="58">
        <v>0.13333333333333333</v>
      </c>
      <c r="D59" s="58">
        <v>0.11764705882352941</v>
      </c>
      <c r="E59" s="58">
        <v>0.11764705882352941</v>
      </c>
      <c r="F59" s="57">
        <v>0.12287581699346406</v>
      </c>
      <c r="G59" s="58">
        <v>7.2463768115942032E-2</v>
      </c>
      <c r="H59" s="58">
        <v>8.9743589743589744E-2</v>
      </c>
      <c r="I59" s="58">
        <v>8.6956521739130432E-2</v>
      </c>
      <c r="J59" s="57">
        <v>8.3054626532887407E-2</v>
      </c>
      <c r="K59" s="58">
        <v>6.1855670103092786E-2</v>
      </c>
      <c r="L59" s="58">
        <v>8.7533156498673742E-2</v>
      </c>
      <c r="M59" s="58">
        <v>9.6202531645569619E-2</v>
      </c>
      <c r="N59" s="57">
        <v>8.1863786082445378E-2</v>
      </c>
    </row>
    <row r="60" spans="1:14" x14ac:dyDescent="0.2">
      <c r="A60" s="123"/>
      <c r="B60" s="9" t="s">
        <v>120</v>
      </c>
      <c r="C60" s="58">
        <v>0.17241379310344829</v>
      </c>
      <c r="D60" s="58">
        <v>0.16666666666666666</v>
      </c>
      <c r="E60" s="58">
        <v>0.11764705882352941</v>
      </c>
      <c r="F60" s="57">
        <v>0.15224250619788146</v>
      </c>
      <c r="G60" s="58">
        <v>0.22794117647058823</v>
      </c>
      <c r="H60" s="58">
        <v>0.14503816793893129</v>
      </c>
      <c r="I60" s="58">
        <v>9.285714285714286E-2</v>
      </c>
      <c r="J60" s="57">
        <v>0.15527882908888746</v>
      </c>
      <c r="K60" s="58">
        <v>0.14710743801652892</v>
      </c>
      <c r="L60" s="58">
        <v>0.17076502732240437</v>
      </c>
      <c r="M60" s="58">
        <v>0.17096774193548386</v>
      </c>
      <c r="N60" s="57">
        <v>0.16294673575813906</v>
      </c>
    </row>
    <row r="61" spans="1:14" x14ac:dyDescent="0.2">
      <c r="A61" s="82"/>
      <c r="B61" s="9"/>
      <c r="C61" s="58"/>
      <c r="D61" s="58"/>
      <c r="E61" s="58"/>
      <c r="F61" s="57"/>
      <c r="G61" s="58"/>
      <c r="H61" s="58"/>
      <c r="I61" s="58"/>
      <c r="J61" s="57"/>
      <c r="K61" s="58"/>
      <c r="L61" s="58"/>
      <c r="M61" s="58"/>
      <c r="N61" s="57"/>
    </row>
    <row r="62" spans="1:14" x14ac:dyDescent="0.2">
      <c r="A62" s="82"/>
      <c r="B62" s="9"/>
      <c r="C62" s="58"/>
      <c r="D62" s="58"/>
      <c r="E62" s="58"/>
      <c r="F62" s="57"/>
      <c r="G62" s="58"/>
      <c r="H62" s="58"/>
      <c r="I62" s="58"/>
      <c r="J62" s="57"/>
      <c r="K62" s="58"/>
      <c r="L62" s="58"/>
      <c r="M62" s="58"/>
      <c r="N62" s="57"/>
    </row>
    <row r="63" spans="1:14" x14ac:dyDescent="0.2">
      <c r="A63" s="82"/>
      <c r="B63" s="9"/>
      <c r="C63" s="58"/>
      <c r="D63" s="58"/>
      <c r="E63" s="58"/>
      <c r="F63" s="57"/>
      <c r="G63" s="58"/>
      <c r="H63" s="58"/>
      <c r="I63" s="58"/>
      <c r="J63" s="57"/>
      <c r="K63" s="58"/>
      <c r="L63" s="58"/>
      <c r="M63" s="58"/>
      <c r="N63" s="57"/>
    </row>
    <row r="64" spans="1:14" x14ac:dyDescent="0.2">
      <c r="A64" s="82"/>
      <c r="B64" s="9"/>
      <c r="C64" s="58"/>
      <c r="D64" s="58"/>
      <c r="E64" s="58"/>
      <c r="F64" s="57"/>
      <c r="G64" s="58"/>
      <c r="H64" s="58"/>
      <c r="I64" s="58"/>
      <c r="J64" s="57"/>
      <c r="K64" s="58"/>
      <c r="L64" s="58"/>
      <c r="M64" s="58"/>
      <c r="N64" s="57"/>
    </row>
    <row r="65" spans="1:14" x14ac:dyDescent="0.2">
      <c r="A65" s="82"/>
      <c r="B65" s="9"/>
      <c r="C65" s="58"/>
      <c r="D65" s="58"/>
      <c r="E65" s="58"/>
      <c r="F65" s="57"/>
      <c r="G65" s="58"/>
      <c r="H65" s="58"/>
      <c r="I65" s="58"/>
      <c r="J65" s="57"/>
      <c r="K65" s="58"/>
      <c r="L65" s="58"/>
      <c r="M65" s="58"/>
      <c r="N65" s="57"/>
    </row>
    <row r="67" spans="1:14" x14ac:dyDescent="0.2">
      <c r="A67" s="50" t="s">
        <v>123</v>
      </c>
    </row>
    <row r="68" spans="1:14" x14ac:dyDescent="0.2">
      <c r="A68" s="4" t="s">
        <v>124</v>
      </c>
      <c r="B68" s="4" t="s">
        <v>125</v>
      </c>
      <c r="C68" s="4" t="s">
        <v>126</v>
      </c>
      <c r="D68" s="4" t="s">
        <v>127</v>
      </c>
      <c r="E68" s="4" t="s">
        <v>128</v>
      </c>
    </row>
    <row r="69" spans="1:14" x14ac:dyDescent="0.2">
      <c r="A69" s="4" t="s">
        <v>129</v>
      </c>
      <c r="B69" s="7" t="s">
        <v>130</v>
      </c>
      <c r="C69" s="59">
        <v>0.58620689655172409</v>
      </c>
      <c r="D69" s="59">
        <v>0.72727272727272729</v>
      </c>
      <c r="E69" s="59">
        <v>0.7</v>
      </c>
    </row>
    <row r="70" spans="1:14" x14ac:dyDescent="0.2">
      <c r="A70" s="4" t="s">
        <v>129</v>
      </c>
      <c r="B70" s="7" t="s">
        <v>131</v>
      </c>
      <c r="C70" s="59">
        <v>0.82758620689655171</v>
      </c>
      <c r="D70" s="59">
        <v>0.90909090909090906</v>
      </c>
      <c r="E70" s="59">
        <v>1</v>
      </c>
    </row>
    <row r="71" spans="1:14" x14ac:dyDescent="0.2">
      <c r="A71" s="4" t="s">
        <v>132</v>
      </c>
      <c r="B71" s="7" t="s">
        <v>130</v>
      </c>
      <c r="C71" s="59">
        <v>0.65591397849462363</v>
      </c>
      <c r="D71" s="59">
        <v>0.64</v>
      </c>
      <c r="E71" s="59">
        <v>0.61206896551724133</v>
      </c>
    </row>
    <row r="72" spans="1:14" x14ac:dyDescent="0.2">
      <c r="A72" s="4" t="s">
        <v>132</v>
      </c>
      <c r="B72" s="7" t="s">
        <v>131</v>
      </c>
      <c r="C72" s="59">
        <v>0.89247311827956988</v>
      </c>
      <c r="D72" s="59">
        <v>0.91</v>
      </c>
      <c r="E72" s="59">
        <v>0.87931034482758619</v>
      </c>
    </row>
    <row r="73" spans="1:14" x14ac:dyDescent="0.2">
      <c r="A73" s="4" t="s">
        <v>67</v>
      </c>
      <c r="B73" s="7" t="s">
        <v>130</v>
      </c>
      <c r="C73" s="59">
        <v>0.66792452830188676</v>
      </c>
      <c r="D73" s="59">
        <v>0.68457538994800693</v>
      </c>
      <c r="E73" s="59">
        <v>0.6837944664031621</v>
      </c>
    </row>
    <row r="74" spans="1:14" x14ac:dyDescent="0.2">
      <c r="A74" s="4" t="s">
        <v>67</v>
      </c>
      <c r="B74" s="7" t="s">
        <v>131</v>
      </c>
      <c r="C74" s="59">
        <v>0.88490566037735852</v>
      </c>
      <c r="D74" s="59">
        <v>0.8890814558058926</v>
      </c>
      <c r="E74" s="59">
        <v>0.89855072463768115</v>
      </c>
    </row>
    <row r="75" spans="1:14" x14ac:dyDescent="0.2">
      <c r="C75" s="59"/>
      <c r="D75" s="59"/>
      <c r="E75" s="59"/>
    </row>
    <row r="77" spans="1:14" x14ac:dyDescent="0.2">
      <c r="B77" s="117" t="s">
        <v>65</v>
      </c>
      <c r="C77" s="117"/>
      <c r="D77" s="117"/>
      <c r="E77" s="117" t="s">
        <v>66</v>
      </c>
      <c r="F77" s="117"/>
      <c r="G77" s="117"/>
      <c r="H77" s="117" t="s">
        <v>67</v>
      </c>
      <c r="I77" s="117"/>
      <c r="J77" s="117"/>
    </row>
    <row r="78" spans="1:14" x14ac:dyDescent="0.2">
      <c r="A78" s="60" t="s">
        <v>133</v>
      </c>
      <c r="B78" s="79" t="s">
        <v>126</v>
      </c>
      <c r="C78" s="79" t="s">
        <v>127</v>
      </c>
      <c r="D78" s="79" t="s">
        <v>128</v>
      </c>
      <c r="E78" s="79" t="s">
        <v>126</v>
      </c>
      <c r="F78" s="79" t="s">
        <v>127</v>
      </c>
      <c r="G78" s="79" t="s">
        <v>128</v>
      </c>
      <c r="H78" s="79" t="s">
        <v>126</v>
      </c>
      <c r="I78" s="79" t="s">
        <v>127</v>
      </c>
      <c r="J78" s="79" t="s">
        <v>128</v>
      </c>
    </row>
    <row r="79" spans="1:14" x14ac:dyDescent="0.2">
      <c r="A79" s="7" t="s">
        <v>134</v>
      </c>
      <c r="B79" s="61">
        <v>17</v>
      </c>
      <c r="C79" s="61">
        <v>16</v>
      </c>
      <c r="D79" s="61">
        <v>21</v>
      </c>
      <c r="E79" s="61">
        <v>61</v>
      </c>
      <c r="F79" s="61">
        <v>64</v>
      </c>
      <c r="G79" s="61">
        <v>71</v>
      </c>
      <c r="H79" s="61">
        <v>354</v>
      </c>
      <c r="I79" s="61">
        <v>395</v>
      </c>
      <c r="J79" s="61">
        <v>519</v>
      </c>
    </row>
    <row r="80" spans="1:14" x14ac:dyDescent="0.2">
      <c r="A80" s="7" t="s">
        <v>135</v>
      </c>
      <c r="B80" s="61">
        <v>24</v>
      </c>
      <c r="C80" s="61">
        <v>20</v>
      </c>
      <c r="D80" s="61">
        <v>30</v>
      </c>
      <c r="E80" s="61">
        <v>83</v>
      </c>
      <c r="F80" s="61">
        <v>91</v>
      </c>
      <c r="G80" s="61">
        <v>102</v>
      </c>
      <c r="H80" s="61">
        <v>469</v>
      </c>
      <c r="I80" s="61">
        <v>513</v>
      </c>
      <c r="J80" s="61">
        <v>682</v>
      </c>
    </row>
    <row r="81" spans="1:10" x14ac:dyDescent="0.2">
      <c r="A81" s="7" t="s">
        <v>136</v>
      </c>
      <c r="B81" s="61">
        <v>29</v>
      </c>
      <c r="C81" s="61">
        <v>22</v>
      </c>
      <c r="D81" s="61">
        <v>30</v>
      </c>
      <c r="E81" s="61">
        <v>93</v>
      </c>
      <c r="F81" s="61">
        <v>100</v>
      </c>
      <c r="G81" s="61">
        <v>116</v>
      </c>
      <c r="H81" s="61">
        <v>530</v>
      </c>
      <c r="I81" s="61">
        <v>577</v>
      </c>
      <c r="J81" s="61">
        <v>759</v>
      </c>
    </row>
    <row r="82" spans="1:10" x14ac:dyDescent="0.2">
      <c r="A82" s="7" t="s">
        <v>137</v>
      </c>
      <c r="B82" s="33">
        <v>0.58620689655172409</v>
      </c>
      <c r="C82" s="33">
        <v>0.72727272727272729</v>
      </c>
      <c r="D82" s="33">
        <v>0.7</v>
      </c>
      <c r="E82" s="33">
        <v>0.65591397849462363</v>
      </c>
      <c r="F82" s="33">
        <v>0.64</v>
      </c>
      <c r="G82" s="33">
        <v>0.61206896551724133</v>
      </c>
      <c r="H82" s="33">
        <v>0.66792452830188676</v>
      </c>
      <c r="I82" s="33">
        <v>0.68457538994800693</v>
      </c>
      <c r="J82" s="33">
        <v>0.6837944664031621</v>
      </c>
    </row>
    <row r="83" spans="1:10" x14ac:dyDescent="0.2">
      <c r="A83" s="7" t="s">
        <v>138</v>
      </c>
      <c r="B83" s="33">
        <v>0.82758620689655171</v>
      </c>
      <c r="C83" s="33">
        <v>0.90909090909090906</v>
      </c>
      <c r="D83" s="33">
        <v>1</v>
      </c>
      <c r="E83" s="33">
        <v>0.89247311827956988</v>
      </c>
      <c r="F83" s="33">
        <v>0.91</v>
      </c>
      <c r="G83" s="33">
        <v>0.87931034482758619</v>
      </c>
      <c r="H83" s="33">
        <v>0.88490566037735852</v>
      </c>
      <c r="I83" s="33">
        <v>0.8890814558058926</v>
      </c>
      <c r="J83" s="33">
        <v>0.89855072463768115</v>
      </c>
    </row>
    <row r="84" spans="1:10" x14ac:dyDescent="0.2">
      <c r="A84" s="7"/>
      <c r="B84" s="33"/>
      <c r="C84" s="33"/>
      <c r="D84" s="33"/>
      <c r="E84" s="33"/>
      <c r="F84" s="33"/>
      <c r="G84" s="33"/>
      <c r="H84" s="33"/>
      <c r="I84" s="33"/>
      <c r="J84" s="33"/>
    </row>
    <row r="85" spans="1:10" x14ac:dyDescent="0.2">
      <c r="A85" s="7"/>
      <c r="B85" s="33"/>
      <c r="C85" s="33"/>
      <c r="D85" s="33"/>
      <c r="E85" s="33"/>
      <c r="F85" s="33"/>
      <c r="G85" s="33"/>
      <c r="H85" s="33"/>
      <c r="I85" s="33"/>
      <c r="J85" s="33"/>
    </row>
    <row r="86" spans="1:10" x14ac:dyDescent="0.2">
      <c r="A86" s="7"/>
      <c r="B86" s="33"/>
      <c r="C86" s="33"/>
      <c r="D86" s="33"/>
      <c r="E86" s="33"/>
      <c r="F86" s="33"/>
      <c r="G86" s="33"/>
      <c r="H86" s="33"/>
      <c r="I86" s="33"/>
      <c r="J86" s="33"/>
    </row>
    <row r="87" spans="1:10" x14ac:dyDescent="0.2">
      <c r="D87" s="8"/>
    </row>
    <row r="88" spans="1:10" x14ac:dyDescent="0.2">
      <c r="A88" s="50" t="s">
        <v>139</v>
      </c>
    </row>
    <row r="89" spans="1:10" x14ac:dyDescent="0.2">
      <c r="A89" s="4" t="s">
        <v>124</v>
      </c>
      <c r="B89" s="4" t="s">
        <v>125</v>
      </c>
      <c r="C89" s="4" t="s">
        <v>140</v>
      </c>
      <c r="D89" s="4" t="s">
        <v>141</v>
      </c>
      <c r="E89" s="4" t="s">
        <v>142</v>
      </c>
    </row>
    <row r="90" spans="1:10" x14ac:dyDescent="0.2">
      <c r="A90" s="4" t="s">
        <v>65</v>
      </c>
      <c r="B90" s="4" t="s">
        <v>143</v>
      </c>
      <c r="C90" s="59">
        <v>0.22436548223350253</v>
      </c>
      <c r="D90" s="59">
        <v>0.27966804979253113</v>
      </c>
      <c r="E90" s="59">
        <v>0.29521829521829523</v>
      </c>
    </row>
    <row r="91" spans="1:10" x14ac:dyDescent="0.2">
      <c r="A91" s="4" t="s">
        <v>65</v>
      </c>
      <c r="B91" s="4" t="s">
        <v>144</v>
      </c>
      <c r="C91" s="59">
        <v>0.62538071065989842</v>
      </c>
      <c r="D91" s="59">
        <v>0.68215767634854774</v>
      </c>
      <c r="E91" s="59">
        <v>0.67318087318087327</v>
      </c>
    </row>
    <row r="92" spans="1:10" x14ac:dyDescent="0.2">
      <c r="A92" s="4" t="s">
        <v>66</v>
      </c>
      <c r="B92" s="4" t="s">
        <v>143</v>
      </c>
      <c r="C92" s="59">
        <v>0.22459977809478524</v>
      </c>
      <c r="D92" s="59">
        <v>0.24961152705184347</v>
      </c>
      <c r="E92" s="59">
        <v>0.25788900979325352</v>
      </c>
    </row>
    <row r="93" spans="1:10" x14ac:dyDescent="0.2">
      <c r="A93" s="4" t="s">
        <v>66</v>
      </c>
      <c r="B93" s="4" t="s">
        <v>144</v>
      </c>
      <c r="C93" s="59">
        <v>0.62276113488666984</v>
      </c>
      <c r="D93" s="59">
        <v>0.65221076423223612</v>
      </c>
      <c r="E93" s="59">
        <v>0.64594668117519038</v>
      </c>
    </row>
    <row r="94" spans="1:10" x14ac:dyDescent="0.2">
      <c r="A94" s="4" t="s">
        <v>67</v>
      </c>
      <c r="B94" s="4" t="s">
        <v>143</v>
      </c>
      <c r="C94" s="59">
        <v>0.23486074677680416</v>
      </c>
      <c r="D94" s="59">
        <v>0.25451611223905463</v>
      </c>
      <c r="E94" s="59">
        <v>0.25781364636830523</v>
      </c>
    </row>
    <row r="95" spans="1:10" x14ac:dyDescent="0.2">
      <c r="A95" s="4" t="s">
        <v>67</v>
      </c>
      <c r="B95" s="4" t="s">
        <v>144</v>
      </c>
      <c r="C95" s="59">
        <v>0.65451805547803765</v>
      </c>
      <c r="D95" s="59">
        <v>0.66786402207298656</v>
      </c>
      <c r="E95" s="59">
        <v>0.66392761066275374</v>
      </c>
    </row>
    <row r="96" spans="1:10" x14ac:dyDescent="0.2">
      <c r="C96" s="59"/>
      <c r="D96" s="59"/>
      <c r="E96" s="59"/>
    </row>
    <row r="98" spans="1:10" x14ac:dyDescent="0.2">
      <c r="A98" s="50" t="s">
        <v>145</v>
      </c>
    </row>
    <row r="99" spans="1:10" x14ac:dyDescent="0.2">
      <c r="A99" s="51"/>
      <c r="B99" s="117" t="s">
        <v>65</v>
      </c>
      <c r="C99" s="117"/>
      <c r="D99" s="117"/>
      <c r="E99" s="117" t="s">
        <v>66</v>
      </c>
      <c r="F99" s="117"/>
      <c r="G99" s="117"/>
      <c r="H99" s="117" t="s">
        <v>67</v>
      </c>
      <c r="I99" s="117"/>
      <c r="J99" s="117"/>
    </row>
    <row r="100" spans="1:10" x14ac:dyDescent="0.2">
      <c r="A100" s="62" t="s">
        <v>133</v>
      </c>
      <c r="B100" s="79" t="s">
        <v>126</v>
      </c>
      <c r="C100" s="79" t="s">
        <v>127</v>
      </c>
      <c r="D100" s="79" t="s">
        <v>128</v>
      </c>
      <c r="E100" s="79" t="s">
        <v>126</v>
      </c>
      <c r="F100" s="79" t="s">
        <v>127</v>
      </c>
      <c r="G100" s="79" t="s">
        <v>128</v>
      </c>
      <c r="H100" s="79" t="s">
        <v>126</v>
      </c>
      <c r="I100" s="79" t="s">
        <v>127</v>
      </c>
      <c r="J100" s="79" t="s">
        <v>128</v>
      </c>
    </row>
    <row r="101" spans="1:10" x14ac:dyDescent="0.2">
      <c r="A101" s="7" t="s">
        <v>146</v>
      </c>
      <c r="B101" s="61" t="s">
        <v>147</v>
      </c>
      <c r="C101" s="61" t="s">
        <v>147</v>
      </c>
      <c r="D101" s="61" t="s">
        <v>147</v>
      </c>
      <c r="E101" s="61" t="s">
        <v>147</v>
      </c>
      <c r="F101" s="61" t="s">
        <v>147</v>
      </c>
      <c r="G101" s="61" t="s">
        <v>147</v>
      </c>
      <c r="H101" s="61" t="s">
        <v>147</v>
      </c>
      <c r="I101" s="61" t="s">
        <v>147</v>
      </c>
      <c r="J101" s="61" t="s">
        <v>147</v>
      </c>
    </row>
    <row r="102" spans="1:10" x14ac:dyDescent="0.2">
      <c r="A102" s="7" t="s">
        <v>148</v>
      </c>
      <c r="B102" s="61" t="s">
        <v>147</v>
      </c>
      <c r="C102" s="61" t="s">
        <v>147</v>
      </c>
      <c r="D102" s="61" t="s">
        <v>147</v>
      </c>
      <c r="E102" s="61" t="s">
        <v>147</v>
      </c>
      <c r="F102" s="61" t="s">
        <v>147</v>
      </c>
      <c r="G102" s="61" t="s">
        <v>147</v>
      </c>
      <c r="H102" s="61" t="s">
        <v>147</v>
      </c>
      <c r="I102" s="61" t="s">
        <v>147</v>
      </c>
      <c r="J102" s="61" t="s">
        <v>147</v>
      </c>
    </row>
    <row r="103" spans="1:10" x14ac:dyDescent="0.2">
      <c r="A103" s="7" t="s">
        <v>149</v>
      </c>
      <c r="B103" s="61" t="s">
        <v>147</v>
      </c>
      <c r="C103" s="61" t="s">
        <v>147</v>
      </c>
      <c r="D103" s="61" t="s">
        <v>147</v>
      </c>
      <c r="E103" s="61" t="s">
        <v>147</v>
      </c>
      <c r="F103" s="61" t="s">
        <v>147</v>
      </c>
      <c r="G103" s="61" t="s">
        <v>147</v>
      </c>
      <c r="H103" s="61" t="s">
        <v>147</v>
      </c>
      <c r="I103" s="61" t="s">
        <v>147</v>
      </c>
      <c r="J103" s="61" t="s">
        <v>147</v>
      </c>
    </row>
    <row r="104" spans="1:10" x14ac:dyDescent="0.2">
      <c r="A104" s="7" t="s">
        <v>150</v>
      </c>
      <c r="B104" s="33" t="s">
        <v>147</v>
      </c>
      <c r="C104" s="33" t="s">
        <v>147</v>
      </c>
      <c r="D104" s="33" t="s">
        <v>147</v>
      </c>
      <c r="E104" s="33" t="s">
        <v>147</v>
      </c>
      <c r="F104" s="33" t="s">
        <v>147</v>
      </c>
      <c r="G104" s="33" t="s">
        <v>147</v>
      </c>
      <c r="H104" s="33" t="s">
        <v>147</v>
      </c>
      <c r="I104" s="33" t="s">
        <v>147</v>
      </c>
      <c r="J104" s="33" t="s">
        <v>147</v>
      </c>
    </row>
    <row r="105" spans="1:10" x14ac:dyDescent="0.2">
      <c r="A105" s="7" t="s">
        <v>151</v>
      </c>
      <c r="B105" s="33" t="s">
        <v>147</v>
      </c>
      <c r="C105" s="33" t="s">
        <v>147</v>
      </c>
      <c r="D105" s="33" t="s">
        <v>147</v>
      </c>
      <c r="E105" s="33" t="s">
        <v>147</v>
      </c>
      <c r="F105" s="33" t="s">
        <v>147</v>
      </c>
      <c r="G105" s="33" t="s">
        <v>147</v>
      </c>
      <c r="H105" s="33" t="s">
        <v>147</v>
      </c>
      <c r="I105" s="33" t="s">
        <v>147</v>
      </c>
      <c r="J105" s="33" t="s">
        <v>147</v>
      </c>
    </row>
    <row r="108" spans="1:10" x14ac:dyDescent="0.2">
      <c r="A108" s="50"/>
    </row>
    <row r="109" spans="1:10" x14ac:dyDescent="0.2">
      <c r="A109" s="3"/>
      <c r="B109" s="124"/>
      <c r="C109" s="124"/>
      <c r="D109" s="124"/>
      <c r="E109" s="117"/>
      <c r="F109" s="117"/>
      <c r="G109" s="117"/>
      <c r="H109" s="117"/>
      <c r="I109" s="117"/>
      <c r="J109" s="117"/>
    </row>
    <row r="110" spans="1:10" x14ac:dyDescent="0.2">
      <c r="A110" s="31"/>
      <c r="B110" s="80"/>
      <c r="C110" s="80"/>
      <c r="D110" s="78"/>
      <c r="E110" s="80"/>
      <c r="F110" s="80"/>
      <c r="G110" s="78"/>
      <c r="H110" s="80"/>
      <c r="I110" s="80"/>
      <c r="J110" s="78"/>
    </row>
    <row r="111" spans="1:10" x14ac:dyDescent="0.2">
      <c r="A111" s="81"/>
      <c r="B111" s="47"/>
      <c r="C111" s="47"/>
      <c r="D111" s="47"/>
      <c r="E111" s="47"/>
      <c r="F111" s="47"/>
      <c r="G111" s="47"/>
      <c r="H111" s="47"/>
      <c r="I111" s="47"/>
      <c r="J111" s="47"/>
    </row>
    <row r="112" spans="1:10" x14ac:dyDescent="0.2">
      <c r="A112" s="81"/>
      <c r="B112" s="47"/>
      <c r="C112" s="47"/>
      <c r="D112" s="47"/>
      <c r="E112" s="47"/>
      <c r="F112" s="47"/>
      <c r="G112" s="47"/>
      <c r="H112" s="47"/>
      <c r="I112" s="47"/>
      <c r="J112" s="47"/>
    </row>
    <row r="113" spans="1:13" x14ac:dyDescent="0.2">
      <c r="A113" s="81"/>
      <c r="B113" s="47"/>
      <c r="C113" s="47"/>
      <c r="D113" s="47"/>
      <c r="E113" s="47"/>
      <c r="F113" s="47"/>
      <c r="G113" s="47"/>
      <c r="H113" s="47"/>
      <c r="I113" s="47"/>
      <c r="J113" s="47"/>
    </row>
    <row r="116" spans="1:13" x14ac:dyDescent="0.2">
      <c r="A116" s="50" t="s">
        <v>152</v>
      </c>
    </row>
    <row r="117" spans="1:13" x14ac:dyDescent="0.2">
      <c r="B117" s="126" t="s">
        <v>65</v>
      </c>
      <c r="C117" s="126"/>
      <c r="D117" s="126"/>
      <c r="E117" s="126"/>
      <c r="F117" s="126" t="s">
        <v>66</v>
      </c>
      <c r="G117" s="126"/>
      <c r="H117" s="126"/>
      <c r="I117" s="126"/>
      <c r="J117" s="126" t="s">
        <v>67</v>
      </c>
      <c r="K117" s="126"/>
      <c r="L117" s="126"/>
      <c r="M117" s="126"/>
    </row>
    <row r="118" spans="1:13" s="6" customFormat="1" ht="38.25" x14ac:dyDescent="0.25">
      <c r="A118" s="31" t="s">
        <v>68</v>
      </c>
      <c r="B118" s="80">
        <v>2017</v>
      </c>
      <c r="C118" s="80">
        <v>2018</v>
      </c>
      <c r="D118" s="80">
        <v>2019</v>
      </c>
      <c r="E118" s="54" t="s">
        <v>115</v>
      </c>
      <c r="F118" s="80">
        <v>2017</v>
      </c>
      <c r="G118" s="80">
        <v>2018</v>
      </c>
      <c r="H118" s="80">
        <v>2019</v>
      </c>
      <c r="I118" s="54" t="s">
        <v>115</v>
      </c>
      <c r="J118" s="80">
        <v>2017</v>
      </c>
      <c r="K118" s="80">
        <v>2018</v>
      </c>
      <c r="L118" s="80">
        <v>2019</v>
      </c>
      <c r="M118" s="54" t="s">
        <v>115</v>
      </c>
    </row>
    <row r="119" spans="1:13" x14ac:dyDescent="0.2">
      <c r="A119" s="7" t="s">
        <v>153</v>
      </c>
      <c r="B119" s="47">
        <v>698682.03</v>
      </c>
      <c r="C119" s="47">
        <v>718865.8</v>
      </c>
      <c r="D119" s="47">
        <v>280871.21999999997</v>
      </c>
      <c r="E119" s="47">
        <v>566139.68333333335</v>
      </c>
      <c r="F119" s="47">
        <v>2507186.1100000003</v>
      </c>
      <c r="G119" s="47">
        <v>1931547.82</v>
      </c>
      <c r="H119" s="47">
        <v>4343508.07</v>
      </c>
      <c r="I119" s="47">
        <v>2927414</v>
      </c>
      <c r="J119" s="47">
        <v>38736842.280000009</v>
      </c>
      <c r="K119" s="47">
        <v>53359042.309999973</v>
      </c>
      <c r="L119" s="47">
        <v>44994364.359999999</v>
      </c>
      <c r="M119" s="47">
        <v>45696749.649999999</v>
      </c>
    </row>
    <row r="120" spans="1:13" x14ac:dyDescent="0.2">
      <c r="A120" s="7" t="s">
        <v>154</v>
      </c>
      <c r="B120" s="47">
        <v>368136</v>
      </c>
      <c r="C120" s="47">
        <v>418384.76</v>
      </c>
      <c r="D120" s="47">
        <v>756055.15</v>
      </c>
      <c r="E120" s="47">
        <v>514191.97000000003</v>
      </c>
      <c r="F120" s="47">
        <v>1880239.22</v>
      </c>
      <c r="G120" s="47">
        <v>4279127.7699999996</v>
      </c>
      <c r="H120" s="47">
        <v>6148854.1500000004</v>
      </c>
      <c r="I120" s="47">
        <v>4102740.3800000004</v>
      </c>
      <c r="J120" s="47">
        <v>7099284.6199999992</v>
      </c>
      <c r="K120" s="47">
        <v>35685925.820000023</v>
      </c>
      <c r="L120" s="47">
        <v>39787148.469999999</v>
      </c>
      <c r="M120" s="47">
        <v>27524119.636666674</v>
      </c>
    </row>
    <row r="121" spans="1:13" x14ac:dyDescent="0.2">
      <c r="A121" s="7" t="s">
        <v>155</v>
      </c>
      <c r="B121" s="47">
        <v>1066818.03</v>
      </c>
      <c r="C121" s="47">
        <v>1137250.56</v>
      </c>
      <c r="D121" s="47">
        <v>1036926.37</v>
      </c>
      <c r="E121" s="47">
        <v>1080331.6533333333</v>
      </c>
      <c r="F121" s="47">
        <v>4387425.33</v>
      </c>
      <c r="G121" s="47">
        <v>6210675.5899999999</v>
      </c>
      <c r="H121" s="47">
        <v>10492362.220000001</v>
      </c>
      <c r="I121" s="47">
        <v>7030154.3799999999</v>
      </c>
      <c r="J121" s="47">
        <v>45836126.900000006</v>
      </c>
      <c r="K121" s="47">
        <v>89044968.129999995</v>
      </c>
      <c r="L121" s="47">
        <v>84781512.829999998</v>
      </c>
      <c r="M121" s="47">
        <v>73220869.286666676</v>
      </c>
    </row>
    <row r="122" spans="1:13" x14ac:dyDescent="0.2">
      <c r="A122" s="7" t="s">
        <v>156</v>
      </c>
      <c r="B122" s="47">
        <v>144</v>
      </c>
      <c r="C122" s="47">
        <v>136</v>
      </c>
      <c r="D122" s="47">
        <v>130</v>
      </c>
      <c r="E122" s="47">
        <v>136.66666666666666</v>
      </c>
      <c r="F122" s="47">
        <v>509</v>
      </c>
      <c r="G122" s="47">
        <v>514</v>
      </c>
      <c r="H122" s="47">
        <v>506</v>
      </c>
      <c r="I122" s="47">
        <v>509.66666666666669</v>
      </c>
      <c r="J122" s="47">
        <v>2720</v>
      </c>
      <c r="K122" s="47">
        <v>2743</v>
      </c>
      <c r="L122" s="47">
        <v>2802</v>
      </c>
      <c r="M122" s="47">
        <v>2755</v>
      </c>
    </row>
    <row r="123" spans="1:13" x14ac:dyDescent="0.2">
      <c r="A123" s="7" t="s">
        <v>157</v>
      </c>
      <c r="B123" s="47">
        <v>7408.4585416666669</v>
      </c>
      <c r="C123" s="47">
        <v>8362.1364705882352</v>
      </c>
      <c r="D123" s="47">
        <v>7976.3566923076924</v>
      </c>
      <c r="E123" s="47">
        <v>7915.6505681875315</v>
      </c>
      <c r="F123" s="47">
        <v>8619.696129666012</v>
      </c>
      <c r="G123" s="47">
        <v>12083.026439688716</v>
      </c>
      <c r="H123" s="47">
        <v>20735.893715415023</v>
      </c>
      <c r="I123" s="47">
        <v>13812.872094923252</v>
      </c>
      <c r="J123" s="47">
        <v>16851.51724264706</v>
      </c>
      <c r="K123" s="47">
        <v>32462.620535909587</v>
      </c>
      <c r="L123" s="47">
        <v>30257.499225553176</v>
      </c>
      <c r="M123" s="47">
        <v>26523.879001369944</v>
      </c>
    </row>
    <row r="126" spans="1:13" x14ac:dyDescent="0.2">
      <c r="A126" s="30" t="s">
        <v>158</v>
      </c>
    </row>
    <row r="127" spans="1:13" x14ac:dyDescent="0.2">
      <c r="A127" s="4" t="s">
        <v>159</v>
      </c>
      <c r="B127" s="4" t="s">
        <v>65</v>
      </c>
      <c r="C127" s="4" t="s">
        <v>66</v>
      </c>
      <c r="D127" s="4" t="s">
        <v>67</v>
      </c>
    </row>
    <row r="128" spans="1:13" x14ac:dyDescent="0.2">
      <c r="A128" s="4" t="s">
        <v>160</v>
      </c>
      <c r="B128" s="63">
        <v>0.34880450070323488</v>
      </c>
      <c r="C128" s="63">
        <v>0.29091816367265472</v>
      </c>
      <c r="D128" s="63">
        <v>0.33030349714989987</v>
      </c>
    </row>
    <row r="129" spans="1:11" x14ac:dyDescent="0.2">
      <c r="A129" s="4" t="s">
        <v>161</v>
      </c>
      <c r="B129" s="63">
        <v>0.39415041782729804</v>
      </c>
      <c r="C129" s="63">
        <v>0.33177351427234442</v>
      </c>
      <c r="D129" s="63">
        <v>0.35848511130384503</v>
      </c>
    </row>
    <row r="130" spans="1:11" x14ac:dyDescent="0.2">
      <c r="B130" s="63"/>
      <c r="C130" s="63"/>
      <c r="D130" s="63"/>
    </row>
    <row r="131" spans="1:11" x14ac:dyDescent="0.2">
      <c r="B131" s="4">
        <v>2018</v>
      </c>
      <c r="C131" s="4">
        <v>2018</v>
      </c>
      <c r="D131" s="36">
        <v>2018</v>
      </c>
      <c r="E131" s="36">
        <v>2019</v>
      </c>
      <c r="F131" s="36">
        <v>2019</v>
      </c>
      <c r="G131" s="36">
        <v>2019</v>
      </c>
      <c r="H131" s="36"/>
    </row>
    <row r="132" spans="1:11" x14ac:dyDescent="0.2">
      <c r="A132" s="4" t="s">
        <v>162</v>
      </c>
      <c r="B132" s="4" t="s">
        <v>65</v>
      </c>
      <c r="C132" s="4" t="s">
        <v>66</v>
      </c>
      <c r="D132" s="4" t="s">
        <v>67</v>
      </c>
      <c r="E132" s="4" t="s">
        <v>65</v>
      </c>
      <c r="F132" s="4" t="s">
        <v>66</v>
      </c>
      <c r="G132" s="4" t="s">
        <v>67</v>
      </c>
    </row>
    <row r="133" spans="1:11" x14ac:dyDescent="0.2">
      <c r="A133" s="4" t="s">
        <v>163</v>
      </c>
      <c r="B133" s="49">
        <v>67</v>
      </c>
      <c r="C133" s="49">
        <v>676</v>
      </c>
      <c r="D133" s="49">
        <v>2144</v>
      </c>
      <c r="E133" s="49">
        <v>98</v>
      </c>
      <c r="F133" s="49">
        <v>758</v>
      </c>
      <c r="G133" s="49">
        <v>2480</v>
      </c>
      <c r="H133" s="49"/>
    </row>
    <row r="134" spans="1:11" x14ac:dyDescent="0.2">
      <c r="A134" s="4" t="s">
        <v>164</v>
      </c>
      <c r="B134" s="49">
        <v>205</v>
      </c>
      <c r="C134" s="49">
        <v>1705</v>
      </c>
      <c r="D134" s="49">
        <v>6491</v>
      </c>
      <c r="E134" s="49">
        <v>257</v>
      </c>
      <c r="F134" s="49">
        <v>1839</v>
      </c>
      <c r="G134" s="49">
        <v>6918</v>
      </c>
      <c r="H134" s="49"/>
    </row>
    <row r="135" spans="1:11" x14ac:dyDescent="0.2">
      <c r="A135" s="4" t="s">
        <v>165</v>
      </c>
      <c r="B135" s="59">
        <v>0.32682926829268294</v>
      </c>
      <c r="C135" s="59">
        <v>0.39648093841642229</v>
      </c>
      <c r="D135" s="59">
        <v>0.33030349714989987</v>
      </c>
      <c r="E135" s="59">
        <v>0.38132295719844356</v>
      </c>
      <c r="F135" s="59">
        <v>0.4121805328983143</v>
      </c>
      <c r="G135" s="59">
        <v>0.35848511130384503</v>
      </c>
      <c r="H135" s="59"/>
    </row>
    <row r="136" spans="1:11" x14ac:dyDescent="0.2">
      <c r="B136" s="59"/>
      <c r="C136" s="59"/>
      <c r="D136" s="59"/>
      <c r="E136" s="59"/>
      <c r="F136" s="59"/>
      <c r="G136" s="59"/>
      <c r="H136" s="59"/>
    </row>
    <row r="137" spans="1:11" x14ac:dyDescent="0.2">
      <c r="B137" s="59"/>
      <c r="C137" s="59"/>
      <c r="D137" s="59"/>
      <c r="E137" s="59"/>
      <c r="F137" s="59"/>
      <c r="G137" s="59"/>
      <c r="H137" s="59"/>
    </row>
    <row r="138" spans="1:11" x14ac:dyDescent="0.2">
      <c r="B138" s="59"/>
      <c r="C138" s="59"/>
      <c r="D138" s="59"/>
      <c r="E138" s="59"/>
      <c r="F138" s="59"/>
      <c r="G138" s="59"/>
      <c r="H138" s="59"/>
    </row>
    <row r="140" spans="1:11" x14ac:dyDescent="0.2">
      <c r="A140" s="30" t="s">
        <v>166</v>
      </c>
      <c r="B140" s="125" t="s">
        <v>167</v>
      </c>
      <c r="C140" s="125"/>
      <c r="D140" s="125"/>
      <c r="E140" s="125"/>
      <c r="F140" s="125"/>
      <c r="G140" s="125" t="s">
        <v>168</v>
      </c>
      <c r="H140" s="125"/>
      <c r="I140" s="125"/>
      <c r="J140" s="125"/>
      <c r="K140" s="125"/>
    </row>
    <row r="141" spans="1:11" x14ac:dyDescent="0.2">
      <c r="A141" s="36" t="s">
        <v>169</v>
      </c>
      <c r="B141" s="36" t="s">
        <v>170</v>
      </c>
      <c r="C141" s="36" t="s">
        <v>171</v>
      </c>
      <c r="D141" s="36" t="s">
        <v>172</v>
      </c>
      <c r="E141" s="36" t="s">
        <v>173</v>
      </c>
      <c r="F141" s="36" t="s">
        <v>174</v>
      </c>
      <c r="G141" s="36" t="s">
        <v>170</v>
      </c>
      <c r="H141" s="36" t="s">
        <v>171</v>
      </c>
      <c r="I141" s="36" t="s">
        <v>172</v>
      </c>
      <c r="J141" s="36" t="s">
        <v>173</v>
      </c>
      <c r="K141" s="36" t="s">
        <v>174</v>
      </c>
    </row>
    <row r="142" spans="1:11" x14ac:dyDescent="0.2">
      <c r="A142" s="4" t="s">
        <v>175</v>
      </c>
      <c r="B142" s="63">
        <v>0.94444444444444398</v>
      </c>
      <c r="C142" s="63">
        <v>0.9375</v>
      </c>
      <c r="D142" s="63">
        <v>0.95454545454545503</v>
      </c>
      <c r="E142" s="63">
        <v>0.75</v>
      </c>
      <c r="F142" s="63">
        <v>0.8</v>
      </c>
      <c r="G142" s="63">
        <v>5.5555555555555601E-2</v>
      </c>
      <c r="H142" s="63">
        <v>0</v>
      </c>
      <c r="I142" s="63">
        <v>4.5454545454545497E-2</v>
      </c>
      <c r="J142" s="63">
        <v>0.18181818181818199</v>
      </c>
      <c r="K142" s="63">
        <v>7.69230769230769E-2</v>
      </c>
    </row>
    <row r="143" spans="1:11" x14ac:dyDescent="0.2">
      <c r="A143" s="4" t="s">
        <v>176</v>
      </c>
      <c r="B143" s="63">
        <v>0.609037328094303</v>
      </c>
      <c r="C143" s="63">
        <v>0.65576923076923099</v>
      </c>
      <c r="D143" s="63">
        <v>0.68654173764906301</v>
      </c>
      <c r="E143" s="63">
        <v>0.92840095465393802</v>
      </c>
      <c r="F143" s="63">
        <v>0.87401574803149595</v>
      </c>
      <c r="G143" s="63">
        <v>0.190600522193212</v>
      </c>
      <c r="H143" s="63">
        <v>0.123393316195373</v>
      </c>
      <c r="I143" s="63">
        <v>0.11037527593819001</v>
      </c>
      <c r="J143" s="63">
        <v>2.75E-2</v>
      </c>
      <c r="K143" s="63">
        <v>3.7572254335260097E-2</v>
      </c>
    </row>
    <row r="144" spans="1:11" x14ac:dyDescent="0.2">
      <c r="A144" s="4" t="s">
        <v>177</v>
      </c>
      <c r="B144" s="63">
        <v>0.69742380872200704</v>
      </c>
      <c r="C144" s="63">
        <v>0.72629635844940399</v>
      </c>
      <c r="D144" s="63">
        <v>0.72971734148204703</v>
      </c>
      <c r="E144" s="63">
        <v>0.85259124823553101</v>
      </c>
      <c r="F144" s="63">
        <v>0.86706948640483394</v>
      </c>
      <c r="G144" s="63">
        <v>0.17457154244719</v>
      </c>
      <c r="H144" s="63">
        <v>0.148869223205506</v>
      </c>
      <c r="I144" s="63">
        <v>0.128308085417047</v>
      </c>
      <c r="J144" s="63">
        <v>7.05649593317213E-2</v>
      </c>
      <c r="K144" s="63">
        <v>5.9016393442622897E-2</v>
      </c>
    </row>
    <row r="149" spans="1:14" x14ac:dyDescent="0.2">
      <c r="A149" s="30" t="s">
        <v>178</v>
      </c>
    </row>
    <row r="150" spans="1:14" x14ac:dyDescent="0.2">
      <c r="A150" s="4" t="s">
        <v>99</v>
      </c>
      <c r="B150" s="4" t="s">
        <v>65</v>
      </c>
      <c r="C150" s="4" t="s">
        <v>66</v>
      </c>
      <c r="D150" s="4" t="s">
        <v>67</v>
      </c>
    </row>
    <row r="151" spans="1:14" x14ac:dyDescent="0.2">
      <c r="A151" s="4">
        <v>2015</v>
      </c>
      <c r="B151" s="63">
        <v>1</v>
      </c>
      <c r="C151" s="63">
        <v>0.98263888888888895</v>
      </c>
      <c r="D151" s="63">
        <v>0.600520297658661</v>
      </c>
    </row>
    <row r="152" spans="1:14" x14ac:dyDescent="0.2">
      <c r="A152" s="4">
        <v>2016</v>
      </c>
      <c r="B152" s="63">
        <v>1</v>
      </c>
      <c r="C152" s="63">
        <v>0.98115746971736195</v>
      </c>
      <c r="D152" s="63">
        <v>0.59424864106610598</v>
      </c>
    </row>
    <row r="153" spans="1:14" x14ac:dyDescent="0.2">
      <c r="A153" s="4">
        <v>2017</v>
      </c>
      <c r="B153" s="63">
        <v>1</v>
      </c>
      <c r="C153" s="63">
        <v>0.97920997920997899</v>
      </c>
      <c r="D153" s="63">
        <v>0.58668670340067897</v>
      </c>
    </row>
    <row r="154" spans="1:14" x14ac:dyDescent="0.2">
      <c r="A154" s="4">
        <v>2018</v>
      </c>
      <c r="B154" s="63">
        <v>1</v>
      </c>
      <c r="C154" s="63">
        <v>0.97542662116041001</v>
      </c>
      <c r="D154" s="63">
        <v>0.59548905029763499</v>
      </c>
    </row>
    <row r="155" spans="1:14" x14ac:dyDescent="0.2">
      <c r="A155" s="4">
        <v>2019</v>
      </c>
      <c r="B155" s="63">
        <v>1</v>
      </c>
      <c r="C155" s="63">
        <v>0.97913669064748199</v>
      </c>
      <c r="D155" s="63">
        <v>0.60290951105509205</v>
      </c>
    </row>
    <row r="157" spans="1:14" x14ac:dyDescent="0.2">
      <c r="C157" s="4" t="s">
        <v>179</v>
      </c>
      <c r="D157" s="4" t="s">
        <v>180</v>
      </c>
      <c r="E157" s="4" t="s">
        <v>181</v>
      </c>
      <c r="F157" s="4" t="s">
        <v>140</v>
      </c>
      <c r="G157" s="4" t="s">
        <v>141</v>
      </c>
      <c r="H157" s="4" t="s">
        <v>142</v>
      </c>
      <c r="I157" s="4">
        <v>2017</v>
      </c>
      <c r="J157" s="4">
        <v>2018</v>
      </c>
      <c r="K157" s="4">
        <v>2019</v>
      </c>
      <c r="L157" s="4">
        <v>2017</v>
      </c>
      <c r="M157" s="4">
        <v>2018</v>
      </c>
      <c r="N157" s="4">
        <v>2019</v>
      </c>
    </row>
    <row r="158" spans="1:14" x14ac:dyDescent="0.2">
      <c r="A158" s="4" t="s">
        <v>182</v>
      </c>
      <c r="B158" s="4" t="s">
        <v>183</v>
      </c>
      <c r="C158" s="4" t="s">
        <v>129</v>
      </c>
      <c r="D158" s="4" t="s">
        <v>129</v>
      </c>
      <c r="E158" s="4" t="s">
        <v>129</v>
      </c>
      <c r="F158" s="4" t="s">
        <v>129</v>
      </c>
      <c r="G158" s="4" t="s">
        <v>129</v>
      </c>
      <c r="H158" s="4" t="s">
        <v>129</v>
      </c>
      <c r="I158" s="4" t="s">
        <v>184</v>
      </c>
      <c r="J158" s="4" t="s">
        <v>184</v>
      </c>
      <c r="K158" s="4" t="s">
        <v>184</v>
      </c>
      <c r="L158" s="4" t="s">
        <v>67</v>
      </c>
      <c r="M158" s="4" t="s">
        <v>67</v>
      </c>
      <c r="N158" s="4" t="s">
        <v>67</v>
      </c>
    </row>
    <row r="159" spans="1:14" x14ac:dyDescent="0.2">
      <c r="A159" s="4" t="s">
        <v>185</v>
      </c>
      <c r="B159" s="4" t="s">
        <v>186</v>
      </c>
      <c r="C159" s="49">
        <v>508</v>
      </c>
      <c r="D159" s="49">
        <v>473</v>
      </c>
      <c r="E159" s="49">
        <v>473</v>
      </c>
      <c r="F159" s="49">
        <v>415</v>
      </c>
      <c r="G159" s="49">
        <v>400</v>
      </c>
      <c r="H159" s="49">
        <v>370</v>
      </c>
      <c r="I159" s="49">
        <v>740</v>
      </c>
      <c r="J159" s="49">
        <v>710</v>
      </c>
      <c r="K159" s="49">
        <v>688</v>
      </c>
      <c r="L159" s="49">
        <v>5594</v>
      </c>
      <c r="M159" s="49">
        <v>5745</v>
      </c>
      <c r="N159" s="49">
        <v>5798</v>
      </c>
    </row>
    <row r="160" spans="1:14" x14ac:dyDescent="0.2">
      <c r="A160" s="4" t="s">
        <v>185</v>
      </c>
      <c r="B160" s="4" t="s">
        <v>187</v>
      </c>
      <c r="C160" s="49">
        <v>508</v>
      </c>
      <c r="D160" s="49">
        <v>473</v>
      </c>
      <c r="E160" s="49">
        <v>473</v>
      </c>
      <c r="F160" s="49">
        <v>415</v>
      </c>
      <c r="G160" s="49">
        <v>400</v>
      </c>
      <c r="H160" s="49">
        <v>370</v>
      </c>
      <c r="I160" s="49">
        <v>740</v>
      </c>
      <c r="J160" s="49">
        <v>710</v>
      </c>
      <c r="K160" s="49">
        <v>688</v>
      </c>
      <c r="L160" s="49">
        <v>9399</v>
      </c>
      <c r="M160" s="49">
        <v>9673</v>
      </c>
      <c r="N160" s="49">
        <v>10085</v>
      </c>
    </row>
    <row r="161" spans="1:14" x14ac:dyDescent="0.2">
      <c r="A161" s="4" t="s">
        <v>185</v>
      </c>
      <c r="B161" s="4" t="s">
        <v>188</v>
      </c>
      <c r="C161" s="63">
        <v>1</v>
      </c>
      <c r="D161" s="63">
        <v>1</v>
      </c>
      <c r="E161" s="63">
        <v>1</v>
      </c>
      <c r="F161" s="63">
        <v>1</v>
      </c>
      <c r="G161" s="63">
        <v>1</v>
      </c>
      <c r="H161" s="63">
        <v>1</v>
      </c>
      <c r="I161" s="63">
        <v>1</v>
      </c>
      <c r="J161" s="63">
        <v>1</v>
      </c>
      <c r="K161" s="63">
        <v>1</v>
      </c>
      <c r="L161" s="63">
        <v>0.59516969890413873</v>
      </c>
      <c r="M161" s="63">
        <v>0.59392122402563841</v>
      </c>
      <c r="N161" s="63">
        <v>0.57491323748140799</v>
      </c>
    </row>
    <row r="162" spans="1:14" x14ac:dyDescent="0.2">
      <c r="A162" s="4" t="s">
        <v>189</v>
      </c>
      <c r="B162" s="4" t="s">
        <v>186</v>
      </c>
      <c r="C162" s="49">
        <v>22</v>
      </c>
      <c r="D162" s="49">
        <v>23</v>
      </c>
      <c r="E162" s="49">
        <v>22</v>
      </c>
      <c r="F162" s="49">
        <v>27</v>
      </c>
      <c r="G162" s="49">
        <v>22</v>
      </c>
      <c r="H162" s="49">
        <v>46</v>
      </c>
      <c r="I162" s="49">
        <v>130</v>
      </c>
      <c r="J162" s="49">
        <v>134</v>
      </c>
      <c r="K162" s="49">
        <v>142</v>
      </c>
      <c r="L162" s="49">
        <v>3487</v>
      </c>
      <c r="M162" s="49">
        <v>3786</v>
      </c>
      <c r="N162" s="49">
        <v>4347</v>
      </c>
    </row>
    <row r="163" spans="1:14" x14ac:dyDescent="0.2">
      <c r="A163" s="4" t="s">
        <v>189</v>
      </c>
      <c r="B163" s="4" t="s">
        <v>187</v>
      </c>
      <c r="C163" s="49">
        <v>22</v>
      </c>
      <c r="D163" s="49">
        <v>23</v>
      </c>
      <c r="E163" s="49">
        <v>22</v>
      </c>
      <c r="F163" s="49">
        <v>27</v>
      </c>
      <c r="G163" s="49">
        <v>22</v>
      </c>
      <c r="H163" s="49">
        <v>46</v>
      </c>
      <c r="I163" s="49">
        <v>130</v>
      </c>
      <c r="J163" s="49">
        <v>134</v>
      </c>
      <c r="K163" s="49">
        <v>142</v>
      </c>
      <c r="L163" s="49">
        <v>6307</v>
      </c>
      <c r="M163" s="49">
        <v>6494</v>
      </c>
      <c r="N163" s="49">
        <v>6884</v>
      </c>
    </row>
    <row r="164" spans="1:14" x14ac:dyDescent="0.2">
      <c r="A164" s="4" t="s">
        <v>189</v>
      </c>
      <c r="B164" s="4" t="s">
        <v>188</v>
      </c>
      <c r="C164" s="63">
        <v>1</v>
      </c>
      <c r="D164" s="63">
        <v>1</v>
      </c>
      <c r="E164" s="63">
        <v>1</v>
      </c>
      <c r="F164" s="63">
        <v>1</v>
      </c>
      <c r="G164" s="63">
        <v>1</v>
      </c>
      <c r="H164" s="63">
        <v>1</v>
      </c>
      <c r="I164" s="63">
        <v>1</v>
      </c>
      <c r="J164" s="63">
        <v>1</v>
      </c>
      <c r="K164" s="63">
        <v>1</v>
      </c>
      <c r="L164" s="63">
        <v>0.55287775487553514</v>
      </c>
      <c r="M164" s="63">
        <v>0.58299969202340618</v>
      </c>
      <c r="N164" s="63">
        <v>0.63146426496223129</v>
      </c>
    </row>
    <row r="165" spans="1:14" x14ac:dyDescent="0.2">
      <c r="A165" s="4" t="s">
        <v>190</v>
      </c>
      <c r="B165" s="4" t="s">
        <v>186</v>
      </c>
      <c r="C165" s="49" t="s">
        <v>147</v>
      </c>
      <c r="D165" s="49" t="s">
        <v>147</v>
      </c>
      <c r="E165" s="49" t="s">
        <v>147</v>
      </c>
      <c r="F165" s="49" t="s">
        <v>147</v>
      </c>
      <c r="G165" s="49" t="s">
        <v>147</v>
      </c>
      <c r="H165" s="49" t="s">
        <v>147</v>
      </c>
      <c r="I165" s="49" t="s">
        <v>147</v>
      </c>
      <c r="J165" s="49" t="s">
        <v>147</v>
      </c>
      <c r="K165" s="49" t="s">
        <v>147</v>
      </c>
      <c r="L165" s="49" t="s">
        <v>147</v>
      </c>
      <c r="M165" s="49" t="s">
        <v>147</v>
      </c>
      <c r="N165" s="49" t="s">
        <v>147</v>
      </c>
    </row>
    <row r="166" spans="1:14" x14ac:dyDescent="0.2">
      <c r="A166" s="4" t="s">
        <v>190</v>
      </c>
      <c r="B166" s="4" t="s">
        <v>187</v>
      </c>
      <c r="C166" s="49" t="s">
        <v>147</v>
      </c>
      <c r="D166" s="49" t="s">
        <v>147</v>
      </c>
      <c r="E166" s="49" t="s">
        <v>147</v>
      </c>
      <c r="F166" s="49" t="s">
        <v>147</v>
      </c>
      <c r="G166" s="49" t="s">
        <v>147</v>
      </c>
      <c r="H166" s="49" t="s">
        <v>147</v>
      </c>
      <c r="I166" s="49" t="s">
        <v>147</v>
      </c>
      <c r="J166" s="49" t="s">
        <v>147</v>
      </c>
      <c r="K166" s="49" t="s">
        <v>147</v>
      </c>
      <c r="L166" s="49" t="s">
        <v>147</v>
      </c>
      <c r="M166" s="49" t="s">
        <v>147</v>
      </c>
      <c r="N166" s="49" t="s">
        <v>147</v>
      </c>
    </row>
    <row r="167" spans="1:14" x14ac:dyDescent="0.2">
      <c r="A167" s="4" t="s">
        <v>190</v>
      </c>
      <c r="B167" s="4" t="s">
        <v>188</v>
      </c>
      <c r="C167" s="63" t="s">
        <v>147</v>
      </c>
      <c r="D167" s="63" t="s">
        <v>147</v>
      </c>
      <c r="E167" s="63" t="s">
        <v>147</v>
      </c>
      <c r="F167" s="63" t="s">
        <v>147</v>
      </c>
      <c r="G167" s="63" t="s">
        <v>147</v>
      </c>
      <c r="H167" s="63" t="s">
        <v>147</v>
      </c>
      <c r="I167" s="63" t="s">
        <v>147</v>
      </c>
      <c r="J167" s="63" t="s">
        <v>147</v>
      </c>
      <c r="K167" s="63" t="s">
        <v>147</v>
      </c>
      <c r="L167" s="63" t="s">
        <v>147</v>
      </c>
      <c r="M167" s="63" t="s">
        <v>147</v>
      </c>
      <c r="N167" s="63" t="s">
        <v>147</v>
      </c>
    </row>
    <row r="171" spans="1:14" x14ac:dyDescent="0.2">
      <c r="A171" s="30" t="s">
        <v>191</v>
      </c>
    </row>
    <row r="172" spans="1:14" x14ac:dyDescent="0.2">
      <c r="A172" s="4" t="s">
        <v>159</v>
      </c>
      <c r="B172" s="4" t="s">
        <v>65</v>
      </c>
      <c r="C172" s="4" t="s">
        <v>66</v>
      </c>
      <c r="D172" s="4" t="s">
        <v>67</v>
      </c>
    </row>
    <row r="173" spans="1:14" x14ac:dyDescent="0.2">
      <c r="A173" s="4" t="s">
        <v>192</v>
      </c>
      <c r="B173" s="63">
        <v>0.63092269326683303</v>
      </c>
      <c r="C173" s="63">
        <v>0.60775047258979198</v>
      </c>
      <c r="D173" s="63">
        <v>0.44946911196911199</v>
      </c>
    </row>
    <row r="174" spans="1:14" x14ac:dyDescent="0.2">
      <c r="A174" s="4" t="s">
        <v>193</v>
      </c>
      <c r="B174" s="63">
        <v>0.70256410256410295</v>
      </c>
      <c r="C174" s="63">
        <v>0.66101694915254205</v>
      </c>
      <c r="D174" s="63">
        <v>0.48322147651006703</v>
      </c>
    </row>
    <row r="175" spans="1:14" x14ac:dyDescent="0.2">
      <c r="A175" s="4" t="s">
        <v>194</v>
      </c>
      <c r="B175" s="63">
        <v>0.66075388026607496</v>
      </c>
      <c r="C175" s="63">
        <v>0.65668016194332002</v>
      </c>
      <c r="D175" s="63">
        <v>0.50289491460001901</v>
      </c>
    </row>
    <row r="176" spans="1:14" x14ac:dyDescent="0.2">
      <c r="A176" s="4" t="s">
        <v>195</v>
      </c>
      <c r="B176" s="63">
        <v>0.67551020408163298</v>
      </c>
      <c r="C176" s="63">
        <v>0.68131868131868101</v>
      </c>
      <c r="D176" s="63">
        <v>0.527475686293298</v>
      </c>
    </row>
    <row r="177" spans="1:8" x14ac:dyDescent="0.2">
      <c r="A177" s="4" t="s">
        <v>196</v>
      </c>
      <c r="B177" s="63">
        <v>0.63136456211812597</v>
      </c>
      <c r="C177" s="63">
        <v>0.667441860465116</v>
      </c>
      <c r="D177" s="63">
        <v>0.52742384801570996</v>
      </c>
    </row>
    <row r="179" spans="1:8" x14ac:dyDescent="0.2">
      <c r="B179" s="4" t="s">
        <v>197</v>
      </c>
      <c r="C179" s="4" t="s">
        <v>198</v>
      </c>
      <c r="D179" s="36" t="s">
        <v>199</v>
      </c>
      <c r="E179" s="36" t="s">
        <v>200</v>
      </c>
      <c r="F179" s="36" t="s">
        <v>201</v>
      </c>
      <c r="G179" s="36"/>
      <c r="H179" s="36"/>
    </row>
    <row r="180" spans="1:8" x14ac:dyDescent="0.2">
      <c r="A180" s="4" t="s">
        <v>162</v>
      </c>
      <c r="B180" s="4" t="s">
        <v>202</v>
      </c>
      <c r="C180" s="4" t="s">
        <v>202</v>
      </c>
      <c r="D180" s="4" t="s">
        <v>202</v>
      </c>
      <c r="E180" s="4" t="s">
        <v>202</v>
      </c>
      <c r="F180" s="4" t="s">
        <v>202</v>
      </c>
      <c r="G180" s="4" t="s">
        <v>203</v>
      </c>
      <c r="H180" s="4" t="s">
        <v>204</v>
      </c>
    </row>
    <row r="181" spans="1:8" x14ac:dyDescent="0.2">
      <c r="A181" s="4" t="s">
        <v>205</v>
      </c>
      <c r="B181" s="49">
        <v>253</v>
      </c>
      <c r="C181" s="49">
        <v>274</v>
      </c>
      <c r="D181" s="49">
        <v>298</v>
      </c>
      <c r="E181" s="49">
        <v>331</v>
      </c>
      <c r="F181" s="49">
        <v>310</v>
      </c>
      <c r="G181" s="49">
        <v>861</v>
      </c>
      <c r="H181" s="49">
        <v>11549</v>
      </c>
    </row>
    <row r="182" spans="1:8" x14ac:dyDescent="0.2">
      <c r="A182" s="4" t="s">
        <v>206</v>
      </c>
      <c r="B182" s="49">
        <v>401</v>
      </c>
      <c r="C182" s="49">
        <v>390</v>
      </c>
      <c r="D182" s="49">
        <v>451</v>
      </c>
      <c r="E182" s="49">
        <v>490</v>
      </c>
      <c r="F182" s="49">
        <v>491</v>
      </c>
      <c r="G182" s="49">
        <v>1290</v>
      </c>
      <c r="H182" s="49">
        <v>21897</v>
      </c>
    </row>
    <row r="183" spans="1:8" x14ac:dyDescent="0.2">
      <c r="A183" s="4" t="s">
        <v>207</v>
      </c>
      <c r="B183" s="59">
        <v>0.63092269326683292</v>
      </c>
      <c r="C183" s="59">
        <v>0.70256410256410251</v>
      </c>
      <c r="D183" s="59">
        <v>0.6607538802660754</v>
      </c>
      <c r="E183" s="59">
        <v>0.67551020408163265</v>
      </c>
      <c r="F183" s="59">
        <v>0.6313645621181263</v>
      </c>
      <c r="G183" s="59">
        <v>0.66744186046511633</v>
      </c>
      <c r="H183" s="59">
        <v>0.52742384801570996</v>
      </c>
    </row>
    <row r="187" spans="1:8" x14ac:dyDescent="0.2">
      <c r="A187" s="30" t="s">
        <v>208</v>
      </c>
    </row>
    <row r="188" spans="1:8" x14ac:dyDescent="0.2">
      <c r="A188" s="4" t="s">
        <v>159</v>
      </c>
      <c r="B188" s="4" t="s">
        <v>65</v>
      </c>
      <c r="C188" s="4" t="s">
        <v>66</v>
      </c>
      <c r="D188" s="4" t="s">
        <v>67</v>
      </c>
    </row>
    <row r="189" spans="1:8" x14ac:dyDescent="0.2">
      <c r="A189" s="4" t="s">
        <v>193</v>
      </c>
      <c r="B189" s="63">
        <v>0.72631578947368403</v>
      </c>
      <c r="C189" s="63">
        <v>0.76811594202898603</v>
      </c>
      <c r="D189" s="63">
        <v>0.69974239099322599</v>
      </c>
    </row>
    <row r="190" spans="1:8" x14ac:dyDescent="0.2">
      <c r="A190" s="4" t="s">
        <v>194</v>
      </c>
      <c r="B190" s="63">
        <v>0.71026156941649898</v>
      </c>
      <c r="C190" s="63">
        <v>0.75468749999999996</v>
      </c>
      <c r="D190" s="63">
        <v>0.70646067415730296</v>
      </c>
    </row>
    <row r="191" spans="1:8" x14ac:dyDescent="0.2">
      <c r="A191" s="4" t="s">
        <v>195</v>
      </c>
      <c r="B191" s="63">
        <v>0.66369710467706</v>
      </c>
      <c r="C191" s="63">
        <v>0.77301587301587305</v>
      </c>
      <c r="D191" s="63">
        <v>0.71681376482125403</v>
      </c>
    </row>
    <row r="192" spans="1:8" x14ac:dyDescent="0.2">
      <c r="A192" s="4" t="s">
        <v>196</v>
      </c>
      <c r="B192" s="63">
        <v>0.66666666666666696</v>
      </c>
      <c r="C192" s="63">
        <v>0.72620050547599002</v>
      </c>
      <c r="D192" s="63">
        <v>0.71120028857426298</v>
      </c>
    </row>
    <row r="193" spans="1:9" x14ac:dyDescent="0.2">
      <c r="A193" s="4" t="s">
        <v>209</v>
      </c>
      <c r="B193" s="63">
        <v>0.62737642585551301</v>
      </c>
      <c r="C193" s="63">
        <v>0.720748829953198</v>
      </c>
      <c r="D193" s="63">
        <v>0.70933874454100299</v>
      </c>
    </row>
    <row r="195" spans="1:9" x14ac:dyDescent="0.2">
      <c r="A195" s="4" t="s">
        <v>182</v>
      </c>
      <c r="B195" s="4" t="s">
        <v>183</v>
      </c>
      <c r="C195" s="4" t="s">
        <v>210</v>
      </c>
      <c r="D195" s="4" t="s">
        <v>211</v>
      </c>
      <c r="E195" s="4" t="s">
        <v>212</v>
      </c>
      <c r="F195" s="4" t="s">
        <v>213</v>
      </c>
      <c r="G195" s="125" t="s">
        <v>214</v>
      </c>
      <c r="H195" s="125"/>
      <c r="I195" s="125"/>
    </row>
    <row r="196" spans="1:9" x14ac:dyDescent="0.2">
      <c r="A196" s="4" t="s">
        <v>185</v>
      </c>
      <c r="B196" s="49" t="s">
        <v>215</v>
      </c>
      <c r="C196" s="49">
        <v>325</v>
      </c>
      <c r="D196" s="49">
        <v>318</v>
      </c>
      <c r="E196" s="49">
        <v>268</v>
      </c>
      <c r="F196" s="49">
        <v>255</v>
      </c>
      <c r="G196" s="49">
        <v>259</v>
      </c>
      <c r="H196" s="49">
        <v>492</v>
      </c>
      <c r="I196" s="49">
        <v>8403</v>
      </c>
    </row>
    <row r="197" spans="1:9" x14ac:dyDescent="0.2">
      <c r="A197" s="4" t="s">
        <v>185</v>
      </c>
      <c r="B197" s="49" t="s">
        <v>216</v>
      </c>
      <c r="C197" s="49">
        <v>450</v>
      </c>
      <c r="D197" s="49">
        <v>457</v>
      </c>
      <c r="E197" s="49">
        <v>415</v>
      </c>
      <c r="F197" s="49">
        <v>413</v>
      </c>
      <c r="G197" s="49">
        <v>434</v>
      </c>
      <c r="H197" s="49">
        <v>761</v>
      </c>
      <c r="I197" s="49">
        <v>12502</v>
      </c>
    </row>
    <row r="198" spans="1:9" x14ac:dyDescent="0.2">
      <c r="A198" s="4" t="s">
        <v>185</v>
      </c>
      <c r="B198" s="49" t="s">
        <v>217</v>
      </c>
      <c r="C198" s="59">
        <v>0.72222222222222199</v>
      </c>
      <c r="D198" s="59">
        <v>0.69584245076586404</v>
      </c>
      <c r="E198" s="59">
        <v>0.64578313253011999</v>
      </c>
      <c r="F198" s="59">
        <v>0.61743341404358398</v>
      </c>
      <c r="G198" s="59">
        <v>0.59677419354838701</v>
      </c>
      <c r="H198" s="59">
        <v>0.64651773981603156</v>
      </c>
      <c r="I198" s="59">
        <v>0.67213245880659089</v>
      </c>
    </row>
    <row r="199" spans="1:9" x14ac:dyDescent="0.2">
      <c r="A199" s="4" t="s">
        <v>189</v>
      </c>
      <c r="B199" s="49" t="s">
        <v>215</v>
      </c>
      <c r="C199" s="49">
        <v>20</v>
      </c>
      <c r="D199" s="49">
        <v>35</v>
      </c>
      <c r="E199" s="49">
        <v>30</v>
      </c>
      <c r="F199" s="49">
        <v>32</v>
      </c>
      <c r="G199" s="49">
        <v>28</v>
      </c>
      <c r="H199" s="49">
        <v>121</v>
      </c>
      <c r="I199" s="49">
        <v>6270</v>
      </c>
    </row>
    <row r="200" spans="1:9" x14ac:dyDescent="0.2">
      <c r="A200" s="4" t="s">
        <v>189</v>
      </c>
      <c r="B200" s="49" t="s">
        <v>216</v>
      </c>
      <c r="C200" s="49">
        <v>25</v>
      </c>
      <c r="D200" s="49">
        <v>40</v>
      </c>
      <c r="E200" s="49">
        <v>34</v>
      </c>
      <c r="F200" s="49">
        <v>38</v>
      </c>
      <c r="G200" s="49">
        <v>40</v>
      </c>
      <c r="H200" s="49">
        <v>147</v>
      </c>
      <c r="I200" s="49">
        <v>8163</v>
      </c>
    </row>
    <row r="201" spans="1:9" x14ac:dyDescent="0.2">
      <c r="A201" s="4" t="s">
        <v>189</v>
      </c>
      <c r="B201" s="49" t="s">
        <v>217</v>
      </c>
      <c r="C201" s="59">
        <v>0.8</v>
      </c>
      <c r="D201" s="59">
        <v>0.875</v>
      </c>
      <c r="E201" s="59">
        <v>0.88235294117647101</v>
      </c>
      <c r="F201" s="59">
        <v>0.84210526315789502</v>
      </c>
      <c r="G201" s="59">
        <v>0.7</v>
      </c>
      <c r="H201" s="59">
        <v>0.8231292517006803</v>
      </c>
      <c r="I201" s="59">
        <v>0.76809996324880558</v>
      </c>
    </row>
    <row r="202" spans="1:9" x14ac:dyDescent="0.2">
      <c r="A202" s="4" t="s">
        <v>190</v>
      </c>
      <c r="B202" s="49" t="s">
        <v>215</v>
      </c>
      <c r="C202" s="49" t="s">
        <v>147</v>
      </c>
      <c r="D202" s="49" t="s">
        <v>147</v>
      </c>
      <c r="E202" s="49" t="s">
        <v>147</v>
      </c>
      <c r="F202" s="49" t="s">
        <v>147</v>
      </c>
      <c r="G202" s="49" t="s">
        <v>147</v>
      </c>
      <c r="H202" s="49" t="s">
        <v>147</v>
      </c>
      <c r="I202" s="49" t="s">
        <v>147</v>
      </c>
    </row>
    <row r="203" spans="1:9" x14ac:dyDescent="0.2">
      <c r="A203" s="4" t="s">
        <v>190</v>
      </c>
      <c r="B203" s="49" t="s">
        <v>216</v>
      </c>
      <c r="C203" s="49" t="s">
        <v>147</v>
      </c>
      <c r="D203" s="49" t="s">
        <v>147</v>
      </c>
      <c r="E203" s="49" t="s">
        <v>147</v>
      </c>
      <c r="F203" s="49" t="s">
        <v>147</v>
      </c>
      <c r="G203" s="49" t="s">
        <v>147</v>
      </c>
      <c r="H203" s="49" t="s">
        <v>147</v>
      </c>
      <c r="I203" s="49" t="s">
        <v>147</v>
      </c>
    </row>
    <row r="204" spans="1:9" x14ac:dyDescent="0.2">
      <c r="A204" s="4" t="s">
        <v>190</v>
      </c>
      <c r="B204" s="49" t="s">
        <v>217</v>
      </c>
      <c r="C204" s="59" t="s">
        <v>147</v>
      </c>
      <c r="D204" s="59" t="s">
        <v>147</v>
      </c>
      <c r="E204" s="59" t="s">
        <v>147</v>
      </c>
      <c r="F204" s="59" t="s">
        <v>147</v>
      </c>
      <c r="G204" s="59" t="s">
        <v>147</v>
      </c>
      <c r="H204" s="59" t="s">
        <v>147</v>
      </c>
      <c r="I204" s="59" t="s">
        <v>147</v>
      </c>
    </row>
    <row r="208" spans="1:9" x14ac:dyDescent="0.2">
      <c r="A208" s="30" t="s">
        <v>218</v>
      </c>
    </row>
    <row r="209" spans="1:8" x14ac:dyDescent="0.2">
      <c r="A209" s="4" t="s">
        <v>99</v>
      </c>
      <c r="B209" s="4" t="s">
        <v>65</v>
      </c>
      <c r="C209" s="4" t="s">
        <v>66</v>
      </c>
      <c r="D209" s="4" t="s">
        <v>67</v>
      </c>
    </row>
    <row r="210" spans="1:8" x14ac:dyDescent="0.2">
      <c r="A210" s="4" t="s">
        <v>193</v>
      </c>
      <c r="B210" s="59">
        <v>0.75429975429975404</v>
      </c>
      <c r="C210" s="59">
        <v>0.77349943374858399</v>
      </c>
      <c r="D210" s="59">
        <v>0.74309786130913802</v>
      </c>
    </row>
    <row r="211" spans="1:8" x14ac:dyDescent="0.2">
      <c r="A211" s="4" t="s">
        <v>194</v>
      </c>
      <c r="B211" s="59">
        <v>0.79036144578313305</v>
      </c>
      <c r="C211" s="59">
        <v>0.78624733475479802</v>
      </c>
      <c r="D211" s="59">
        <v>0.75451844515969302</v>
      </c>
    </row>
    <row r="212" spans="1:8" x14ac:dyDescent="0.2">
      <c r="A212" s="4" t="s">
        <v>195</v>
      </c>
      <c r="B212" s="59">
        <v>0.78109452736318397</v>
      </c>
      <c r="C212" s="59">
        <v>0.79723257051623198</v>
      </c>
      <c r="D212" s="59">
        <v>0.754220040703939</v>
      </c>
    </row>
    <row r="213" spans="1:8" x14ac:dyDescent="0.2">
      <c r="A213" s="4" t="s">
        <v>196</v>
      </c>
      <c r="B213" s="59">
        <v>0.74142480211081796</v>
      </c>
      <c r="C213" s="59">
        <v>0.80268817204301102</v>
      </c>
      <c r="D213" s="59">
        <v>0.76744186046511598</v>
      </c>
    </row>
    <row r="214" spans="1:8" x14ac:dyDescent="0.2">
      <c r="A214" s="4" t="s">
        <v>209</v>
      </c>
      <c r="B214" s="59">
        <v>0.78</v>
      </c>
      <c r="C214" s="59">
        <v>0.79577072899276602</v>
      </c>
      <c r="D214" s="59">
        <v>0.77826925258024304</v>
      </c>
    </row>
    <row r="216" spans="1:8" x14ac:dyDescent="0.2">
      <c r="B216" s="4" t="s">
        <v>210</v>
      </c>
      <c r="C216" s="4" t="s">
        <v>211</v>
      </c>
      <c r="D216" s="4" t="s">
        <v>212</v>
      </c>
      <c r="E216" s="4" t="s">
        <v>213</v>
      </c>
      <c r="F216" s="125" t="s">
        <v>214</v>
      </c>
      <c r="G216" s="125"/>
      <c r="H216" s="125"/>
    </row>
    <row r="217" spans="1:8" x14ac:dyDescent="0.2">
      <c r="A217" s="4" t="s">
        <v>219</v>
      </c>
      <c r="B217" s="4" t="s">
        <v>202</v>
      </c>
      <c r="C217" s="4" t="s">
        <v>202</v>
      </c>
      <c r="D217" s="4" t="s">
        <v>202</v>
      </c>
      <c r="E217" s="4" t="s">
        <v>202</v>
      </c>
      <c r="F217" s="4" t="s">
        <v>202</v>
      </c>
      <c r="G217" s="4" t="s">
        <v>203</v>
      </c>
      <c r="H217" s="4" t="s">
        <v>204</v>
      </c>
    </row>
    <row r="218" spans="1:8" x14ac:dyDescent="0.2">
      <c r="A218" s="4" t="s">
        <v>220</v>
      </c>
      <c r="B218" s="59">
        <v>0.75935828877005396</v>
      </c>
      <c r="C218" s="59">
        <v>0.77624309392265201</v>
      </c>
      <c r="D218" s="59">
        <v>0.78299120234604103</v>
      </c>
      <c r="E218" s="59">
        <v>0.74410774410774405</v>
      </c>
      <c r="F218" s="59">
        <v>0.76408450704225395</v>
      </c>
      <c r="G218" s="59">
        <v>0.77330716388616305</v>
      </c>
      <c r="H218" s="59">
        <v>0.76600000000000001</v>
      </c>
    </row>
    <row r="219" spans="1:8" x14ac:dyDescent="0.2">
      <c r="A219" s="4" t="s">
        <v>221</v>
      </c>
      <c r="B219" s="59">
        <v>0.69696969696969702</v>
      </c>
      <c r="C219" s="59">
        <v>0.88679245283018904</v>
      </c>
      <c r="D219" s="59">
        <v>0.77049180327868905</v>
      </c>
      <c r="E219" s="59">
        <v>0.73770491803278704</v>
      </c>
      <c r="F219" s="59">
        <v>0.81538461538461504</v>
      </c>
      <c r="G219" s="59">
        <v>0.79194630872483196</v>
      </c>
      <c r="H219" s="59">
        <v>0.78100000000000003</v>
      </c>
    </row>
    <row r="220" spans="1:8" x14ac:dyDescent="0.2">
      <c r="A220" s="4" t="s">
        <v>222</v>
      </c>
      <c r="B220" s="59" t="s">
        <v>147</v>
      </c>
      <c r="C220" s="59" t="s">
        <v>147</v>
      </c>
      <c r="D220" s="59" t="s">
        <v>147</v>
      </c>
      <c r="E220" s="59">
        <v>0.71428571428571397</v>
      </c>
      <c r="F220" s="59">
        <v>0.82352941176470595</v>
      </c>
      <c r="G220" s="59">
        <v>0.830696202531646</v>
      </c>
      <c r="H220" s="59">
        <v>0.80500000000000005</v>
      </c>
    </row>
    <row r="224" spans="1:8" x14ac:dyDescent="0.2">
      <c r="A224" s="30" t="s">
        <v>223</v>
      </c>
    </row>
    <row r="225" spans="1:8" x14ac:dyDescent="0.2">
      <c r="A225" s="4" t="s">
        <v>159</v>
      </c>
      <c r="B225" s="4" t="s">
        <v>65</v>
      </c>
      <c r="C225" s="4" t="s">
        <v>66</v>
      </c>
      <c r="D225" s="4" t="s">
        <v>67</v>
      </c>
    </row>
    <row r="226" spans="1:8" x14ac:dyDescent="0.2">
      <c r="A226" s="4" t="s">
        <v>194</v>
      </c>
      <c r="B226" s="63">
        <v>0.42499999999999999</v>
      </c>
      <c r="C226" s="63">
        <v>0.59602649006622499</v>
      </c>
      <c r="D226" s="63">
        <v>0.46522849843883102</v>
      </c>
    </row>
    <row r="227" spans="1:8" x14ac:dyDescent="0.2">
      <c r="A227" s="4" t="s">
        <v>195</v>
      </c>
      <c r="B227" s="63">
        <v>0.23529411764705899</v>
      </c>
      <c r="C227" s="63">
        <v>0.64705882352941202</v>
      </c>
      <c r="D227" s="63">
        <v>0.48189121559331</v>
      </c>
    </row>
    <row r="228" spans="1:8" x14ac:dyDescent="0.2">
      <c r="A228" s="4" t="s">
        <v>196</v>
      </c>
      <c r="B228" s="63">
        <v>0.512820512820513</v>
      </c>
      <c r="C228" s="63">
        <v>0.61538461538461497</v>
      </c>
      <c r="D228" s="63">
        <v>0.47170756134201303</v>
      </c>
    </row>
    <row r="229" spans="1:8" x14ac:dyDescent="0.2">
      <c r="A229" s="4" t="s">
        <v>209</v>
      </c>
      <c r="B229" s="63">
        <v>0.55000000000000004</v>
      </c>
      <c r="C229" s="63">
        <v>0.66891891891891897</v>
      </c>
      <c r="D229" s="63">
        <v>0.476545585758961</v>
      </c>
    </row>
    <row r="230" spans="1:8" x14ac:dyDescent="0.2">
      <c r="A230" s="4" t="s">
        <v>224</v>
      </c>
      <c r="B230" s="63">
        <v>0.4</v>
      </c>
      <c r="C230" s="63">
        <v>0.54477611940298498</v>
      </c>
      <c r="D230" s="63">
        <v>0.47356321839080501</v>
      </c>
    </row>
    <row r="232" spans="1:8" x14ac:dyDescent="0.2">
      <c r="B232" s="4" t="s">
        <v>225</v>
      </c>
      <c r="C232" s="4" t="s">
        <v>226</v>
      </c>
      <c r="D232" s="4" t="s">
        <v>227</v>
      </c>
      <c r="E232" s="4" t="s">
        <v>228</v>
      </c>
      <c r="F232" s="4" t="s">
        <v>229</v>
      </c>
      <c r="G232" s="4" t="s">
        <v>230</v>
      </c>
      <c r="H232" s="4" t="s">
        <v>231</v>
      </c>
    </row>
    <row r="233" spans="1:8" x14ac:dyDescent="0.2">
      <c r="A233" s="4" t="s">
        <v>162</v>
      </c>
      <c r="B233" s="4" t="s">
        <v>202</v>
      </c>
      <c r="C233" s="4" t="s">
        <v>202</v>
      </c>
      <c r="D233" s="4" t="s">
        <v>202</v>
      </c>
      <c r="E233" s="4" t="s">
        <v>202</v>
      </c>
      <c r="F233" s="4" t="s">
        <v>202</v>
      </c>
      <c r="G233" s="4" t="s">
        <v>203</v>
      </c>
      <c r="H233" s="4" t="s">
        <v>204</v>
      </c>
    </row>
    <row r="234" spans="1:8" x14ac:dyDescent="0.2">
      <c r="A234" s="4" t="s">
        <v>232</v>
      </c>
      <c r="B234" s="49">
        <v>17</v>
      </c>
      <c r="C234" s="49">
        <v>8</v>
      </c>
      <c r="D234" s="49">
        <v>20</v>
      </c>
      <c r="E234" s="49">
        <v>22</v>
      </c>
      <c r="F234" s="49">
        <v>16</v>
      </c>
      <c r="G234" s="49">
        <v>73</v>
      </c>
      <c r="H234" s="49">
        <v>4120</v>
      </c>
    </row>
    <row r="235" spans="1:8" x14ac:dyDescent="0.2">
      <c r="A235" s="4" t="s">
        <v>233</v>
      </c>
      <c r="B235" s="49">
        <v>40</v>
      </c>
      <c r="C235" s="49">
        <v>34</v>
      </c>
      <c r="D235" s="49">
        <v>39</v>
      </c>
      <c r="E235" s="49">
        <v>40</v>
      </c>
      <c r="F235" s="49">
        <v>40</v>
      </c>
      <c r="G235" s="49">
        <v>134</v>
      </c>
      <c r="H235" s="49">
        <v>8700</v>
      </c>
    </row>
    <row r="236" spans="1:8" x14ac:dyDescent="0.2">
      <c r="A236" s="4" t="s">
        <v>234</v>
      </c>
      <c r="B236" s="59">
        <v>0.42499999999999999</v>
      </c>
      <c r="C236" s="59">
        <v>0.23529411764705899</v>
      </c>
      <c r="D236" s="59">
        <v>0.512820512820513</v>
      </c>
      <c r="E236" s="59">
        <v>0.55000000000000004</v>
      </c>
      <c r="F236" s="59">
        <v>0.4</v>
      </c>
      <c r="G236" s="59">
        <v>0.54477611940298498</v>
      </c>
      <c r="H236" s="59">
        <v>0.47356321839080501</v>
      </c>
    </row>
    <row r="240" spans="1:8" x14ac:dyDescent="0.2">
      <c r="A240" s="30" t="s">
        <v>235</v>
      </c>
    </row>
    <row r="241" spans="1:9" x14ac:dyDescent="0.2">
      <c r="A241" s="4" t="s">
        <v>99</v>
      </c>
      <c r="B241" s="4" t="s">
        <v>65</v>
      </c>
      <c r="C241" s="4" t="s">
        <v>66</v>
      </c>
      <c r="D241" s="4" t="s">
        <v>67</v>
      </c>
    </row>
    <row r="242" spans="1:9" x14ac:dyDescent="0.2">
      <c r="A242" s="4" t="s">
        <v>194</v>
      </c>
      <c r="B242" s="59">
        <v>0.34290843806104099</v>
      </c>
      <c r="C242" s="59">
        <v>0.37757909215955981</v>
      </c>
      <c r="D242" s="59">
        <v>0.47109622841029303</v>
      </c>
    </row>
    <row r="243" spans="1:9" x14ac:dyDescent="0.2">
      <c r="A243" s="4" t="s">
        <v>195</v>
      </c>
      <c r="B243" s="59">
        <v>0.27897838899803501</v>
      </c>
      <c r="C243" s="59">
        <v>0.376140350877193</v>
      </c>
      <c r="D243" s="59">
        <v>0.48216243569199602</v>
      </c>
    </row>
    <row r="244" spans="1:9" x14ac:dyDescent="0.2">
      <c r="A244" s="4" t="s">
        <v>196</v>
      </c>
      <c r="B244" s="59">
        <v>0.35495495495495499</v>
      </c>
      <c r="C244" s="59">
        <v>0.38754578754578756</v>
      </c>
      <c r="D244" s="59">
        <v>0.48566738224523298</v>
      </c>
    </row>
    <row r="245" spans="1:9" x14ac:dyDescent="0.2">
      <c r="A245" s="4" t="s">
        <v>209</v>
      </c>
      <c r="B245" s="59">
        <v>0.35283993115318402</v>
      </c>
      <c r="C245" s="59">
        <v>0.39419087136929459</v>
      </c>
      <c r="D245" s="59">
        <v>0.48624532258727698</v>
      </c>
    </row>
    <row r="246" spans="1:9" x14ac:dyDescent="0.2">
      <c r="A246" s="4" t="s">
        <v>224</v>
      </c>
      <c r="B246" s="59">
        <v>0.35313531353135302</v>
      </c>
      <c r="C246" s="59">
        <v>0.39784221173297368</v>
      </c>
      <c r="D246" s="59">
        <v>0.490810853446916</v>
      </c>
    </row>
    <row r="248" spans="1:9" x14ac:dyDescent="0.2">
      <c r="A248" s="4" t="s">
        <v>182</v>
      </c>
      <c r="B248" s="4" t="s">
        <v>183</v>
      </c>
      <c r="C248" s="4" t="s">
        <v>225</v>
      </c>
      <c r="D248" s="4" t="s">
        <v>226</v>
      </c>
      <c r="E248" s="4" t="s">
        <v>227</v>
      </c>
      <c r="F248" s="4" t="s">
        <v>228</v>
      </c>
      <c r="G248" s="4" t="s">
        <v>229</v>
      </c>
      <c r="H248" s="4" t="s">
        <v>230</v>
      </c>
      <c r="I248" s="4" t="s">
        <v>231</v>
      </c>
    </row>
    <row r="249" spans="1:9" x14ac:dyDescent="0.2">
      <c r="A249" s="4" t="s">
        <v>185</v>
      </c>
      <c r="B249" s="49" t="s">
        <v>215</v>
      </c>
      <c r="C249" s="64">
        <v>181</v>
      </c>
      <c r="D249" s="64">
        <v>135</v>
      </c>
      <c r="E249" s="64">
        <v>150</v>
      </c>
      <c r="F249" s="64">
        <v>157</v>
      </c>
      <c r="G249" s="64">
        <v>137</v>
      </c>
      <c r="H249" s="64">
        <v>208</v>
      </c>
      <c r="I249" s="64">
        <v>5781</v>
      </c>
    </row>
    <row r="250" spans="1:9" x14ac:dyDescent="0.2">
      <c r="A250" s="4" t="s">
        <v>185</v>
      </c>
      <c r="B250" s="49" t="s">
        <v>216</v>
      </c>
      <c r="C250" s="64">
        <v>517</v>
      </c>
      <c r="D250" s="64">
        <v>475</v>
      </c>
      <c r="E250" s="64">
        <v>461</v>
      </c>
      <c r="F250" s="64">
        <v>487</v>
      </c>
      <c r="G250" s="64">
        <v>478</v>
      </c>
      <c r="H250" s="64">
        <v>837</v>
      </c>
      <c r="I250" s="64">
        <v>14316</v>
      </c>
    </row>
    <row r="251" spans="1:9" x14ac:dyDescent="0.2">
      <c r="A251" s="4" t="s">
        <v>185</v>
      </c>
      <c r="B251" s="49" t="s">
        <v>217</v>
      </c>
      <c r="C251" s="65">
        <v>0.350096711798839</v>
      </c>
      <c r="D251" s="65">
        <v>0.28421052631579002</v>
      </c>
      <c r="E251" s="65">
        <v>0.32537960954446898</v>
      </c>
      <c r="F251" s="65">
        <v>0.32238193018480499</v>
      </c>
      <c r="G251" s="65">
        <v>0.28661087866108798</v>
      </c>
      <c r="H251" s="65">
        <v>0.24850657108721624</v>
      </c>
      <c r="I251" s="65">
        <v>0.40379999999999999</v>
      </c>
    </row>
    <row r="252" spans="1:9" x14ac:dyDescent="0.2">
      <c r="A252" s="4" t="s">
        <v>189</v>
      </c>
      <c r="B252" s="49" t="s">
        <v>215</v>
      </c>
      <c r="C252" s="64">
        <v>10</v>
      </c>
      <c r="D252" s="64">
        <v>7</v>
      </c>
      <c r="E252" s="64">
        <v>15</v>
      </c>
      <c r="F252" s="64">
        <v>16</v>
      </c>
      <c r="G252" s="64">
        <v>15</v>
      </c>
      <c r="H252" s="64">
        <v>75</v>
      </c>
      <c r="I252" s="64">
        <v>5435</v>
      </c>
    </row>
    <row r="253" spans="1:9" x14ac:dyDescent="0.2">
      <c r="A253" s="4" t="s">
        <v>189</v>
      </c>
      <c r="B253" s="49" t="s">
        <v>216</v>
      </c>
      <c r="C253" s="64">
        <v>40</v>
      </c>
      <c r="D253" s="64">
        <v>34</v>
      </c>
      <c r="E253" s="64">
        <v>39</v>
      </c>
      <c r="F253" s="64">
        <v>40</v>
      </c>
      <c r="G253" s="64">
        <v>40</v>
      </c>
      <c r="H253" s="64">
        <v>134</v>
      </c>
      <c r="I253" s="64">
        <v>8700</v>
      </c>
    </row>
    <row r="254" spans="1:9" x14ac:dyDescent="0.2">
      <c r="A254" s="4" t="s">
        <v>189</v>
      </c>
      <c r="B254" s="49" t="s">
        <v>217</v>
      </c>
      <c r="C254" s="65">
        <v>0.25</v>
      </c>
      <c r="D254" s="65">
        <v>0.20588235294117599</v>
      </c>
      <c r="E254" s="65">
        <v>0.38461538461538503</v>
      </c>
      <c r="F254" s="65">
        <v>0.4</v>
      </c>
      <c r="G254" s="65">
        <v>0.375</v>
      </c>
      <c r="H254" s="65">
        <v>0.55970149253731338</v>
      </c>
      <c r="I254" s="65">
        <v>0.62470000000000003</v>
      </c>
    </row>
    <row r="255" spans="1:9" x14ac:dyDescent="0.2">
      <c r="A255" s="4" t="s">
        <v>190</v>
      </c>
      <c r="B255" s="49" t="s">
        <v>215</v>
      </c>
      <c r="C255" s="64" t="s">
        <v>147</v>
      </c>
      <c r="D255" s="64" t="s">
        <v>147</v>
      </c>
      <c r="E255" s="64">
        <v>32</v>
      </c>
      <c r="F255" s="64">
        <v>32</v>
      </c>
      <c r="G255" s="64">
        <v>62</v>
      </c>
      <c r="H255" s="64">
        <v>307</v>
      </c>
      <c r="I255" s="64">
        <v>1229</v>
      </c>
    </row>
    <row r="256" spans="1:9" x14ac:dyDescent="0.2">
      <c r="A256" s="4" t="s">
        <v>190</v>
      </c>
      <c r="B256" s="49" t="s">
        <v>216</v>
      </c>
      <c r="C256" s="64" t="s">
        <v>147</v>
      </c>
      <c r="D256" s="64" t="s">
        <v>147</v>
      </c>
      <c r="E256" s="64">
        <v>55</v>
      </c>
      <c r="F256" s="64">
        <v>54</v>
      </c>
      <c r="G256" s="64">
        <v>88</v>
      </c>
      <c r="H256" s="64">
        <v>512</v>
      </c>
      <c r="I256" s="64">
        <v>2340</v>
      </c>
    </row>
    <row r="257" spans="1:9" x14ac:dyDescent="0.2">
      <c r="A257" s="4" t="s">
        <v>190</v>
      </c>
      <c r="B257" s="49" t="s">
        <v>217</v>
      </c>
      <c r="C257" s="65" t="s">
        <v>147</v>
      </c>
      <c r="D257" s="65" t="s">
        <v>147</v>
      </c>
      <c r="E257" s="65">
        <v>0.58181818181818201</v>
      </c>
      <c r="F257" s="65">
        <v>0.592592592592593</v>
      </c>
      <c r="G257" s="65">
        <v>0.70454545454545503</v>
      </c>
      <c r="H257" s="65">
        <v>0.599609375</v>
      </c>
      <c r="I257" s="65">
        <v>0.5252</v>
      </c>
    </row>
    <row r="261" spans="1:9" x14ac:dyDescent="0.2">
      <c r="A261" s="30" t="s">
        <v>236</v>
      </c>
    </row>
    <row r="262" spans="1:9" x14ac:dyDescent="0.2">
      <c r="A262" s="4" t="s">
        <v>99</v>
      </c>
      <c r="B262" s="4" t="s">
        <v>65</v>
      </c>
      <c r="C262" s="4" t="s">
        <v>237</v>
      </c>
      <c r="D262" s="4" t="s">
        <v>238</v>
      </c>
    </row>
    <row r="263" spans="1:9" x14ac:dyDescent="0.2">
      <c r="A263" s="4" t="s">
        <v>193</v>
      </c>
      <c r="B263" s="66">
        <v>2.25</v>
      </c>
      <c r="C263" s="66">
        <v>29.362500000000001</v>
      </c>
      <c r="D263" s="66">
        <v>73.3125</v>
      </c>
    </row>
    <row r="264" spans="1:9" x14ac:dyDescent="0.2">
      <c r="A264" s="4" t="s">
        <v>194</v>
      </c>
      <c r="B264" s="66">
        <v>4.1764705882352899</v>
      </c>
      <c r="C264" s="66">
        <v>30.437867647058749</v>
      </c>
      <c r="D264" s="66">
        <v>77.15625</v>
      </c>
    </row>
    <row r="265" spans="1:9" x14ac:dyDescent="0.2">
      <c r="A265" s="4" t="s">
        <v>195</v>
      </c>
      <c r="B265" s="66">
        <v>1.97727272727273</v>
      </c>
      <c r="C265" s="66">
        <v>27.083901515151499</v>
      </c>
      <c r="D265" s="66">
        <v>86.90625</v>
      </c>
    </row>
    <row r="266" spans="1:9" x14ac:dyDescent="0.2">
      <c r="A266" s="4" t="s">
        <v>196</v>
      </c>
      <c r="B266" s="66">
        <v>3.5</v>
      </c>
      <c r="C266" s="66">
        <v>29.089285714285751</v>
      </c>
      <c r="D266" s="66">
        <v>96.84375</v>
      </c>
    </row>
    <row r="267" spans="1:9" x14ac:dyDescent="0.2">
      <c r="A267" s="4" t="s">
        <v>209</v>
      </c>
      <c r="B267" s="66">
        <v>5.0292549555707398</v>
      </c>
      <c r="C267" s="66">
        <v>30.20059523809525</v>
      </c>
      <c r="D267" s="66">
        <v>96.84375</v>
      </c>
    </row>
    <row r="271" spans="1:9" x14ac:dyDescent="0.2">
      <c r="A271" s="30" t="s">
        <v>239</v>
      </c>
    </row>
    <row r="272" spans="1:9" x14ac:dyDescent="0.2">
      <c r="A272" s="4" t="s">
        <v>99</v>
      </c>
      <c r="B272" s="4" t="s">
        <v>65</v>
      </c>
      <c r="C272" s="4" t="s">
        <v>66</v>
      </c>
      <c r="D272" s="4" t="s">
        <v>67</v>
      </c>
    </row>
    <row r="273" spans="1:9" x14ac:dyDescent="0.2">
      <c r="A273" s="4" t="s">
        <v>193</v>
      </c>
      <c r="B273" s="59">
        <v>6.782253952065273E-2</v>
      </c>
      <c r="C273" s="59">
        <v>7.6479585833627489E-2</v>
      </c>
      <c r="D273" s="59">
        <v>6.48329832175258E-2</v>
      </c>
    </row>
    <row r="274" spans="1:9" x14ac:dyDescent="0.2">
      <c r="A274" s="4" t="s">
        <v>194</v>
      </c>
      <c r="B274" s="63">
        <v>7.3825503355704702E-2</v>
      </c>
      <c r="C274" s="63">
        <v>7.629065409261275E-2</v>
      </c>
      <c r="D274" s="63">
        <v>6.5219627610328151E-2</v>
      </c>
    </row>
    <row r="275" spans="1:9" x14ac:dyDescent="0.2">
      <c r="A275" s="4" t="s">
        <v>195</v>
      </c>
      <c r="B275" s="63">
        <v>7.0498915401301515E-2</v>
      </c>
      <c r="C275" s="63">
        <v>7.5278229336001007E-2</v>
      </c>
      <c r="D275" s="63">
        <v>6.6438309706301296E-2</v>
      </c>
    </row>
    <row r="276" spans="1:9" x14ac:dyDescent="0.2">
      <c r="A276" s="4" t="s">
        <v>196</v>
      </c>
      <c r="B276" s="63">
        <v>8.7527352297592995E-2</v>
      </c>
      <c r="C276" s="63">
        <v>8.0088265835929387E-2</v>
      </c>
      <c r="D276" s="63">
        <v>7.0035244829649984E-2</v>
      </c>
    </row>
    <row r="277" spans="1:9" x14ac:dyDescent="0.2">
      <c r="A277" s="4" t="s">
        <v>209</v>
      </c>
      <c r="B277" s="63">
        <v>9.5721925133689836E-2</v>
      </c>
      <c r="C277" s="63">
        <v>8.3862433862433861E-2</v>
      </c>
      <c r="D277" s="63">
        <v>7.2179420575003594E-2</v>
      </c>
    </row>
    <row r="278" spans="1:9" x14ac:dyDescent="0.2">
      <c r="A278" s="4" t="s">
        <v>224</v>
      </c>
      <c r="B278" s="63">
        <v>0.125</v>
      </c>
      <c r="C278" s="63">
        <v>9.6000000000000002E-2</v>
      </c>
      <c r="D278" s="63">
        <v>0.08</v>
      </c>
    </row>
    <row r="280" spans="1:9" x14ac:dyDescent="0.2">
      <c r="C280" s="4">
        <v>2015</v>
      </c>
      <c r="D280" s="4">
        <v>2016</v>
      </c>
      <c r="E280" s="4">
        <v>2017</v>
      </c>
      <c r="F280" s="4">
        <v>2018</v>
      </c>
      <c r="G280" s="4">
        <v>2019</v>
      </c>
    </row>
    <row r="281" spans="1:9" x14ac:dyDescent="0.2">
      <c r="A281" s="4" t="s">
        <v>182</v>
      </c>
      <c r="B281" s="4" t="s">
        <v>183</v>
      </c>
      <c r="C281" s="4" t="s">
        <v>129</v>
      </c>
      <c r="D281" s="4" t="s">
        <v>129</v>
      </c>
      <c r="E281" s="4" t="s">
        <v>129</v>
      </c>
      <c r="F281" s="4" t="s">
        <v>129</v>
      </c>
      <c r="G281" s="4" t="s">
        <v>129</v>
      </c>
      <c r="H281" s="4" t="s">
        <v>184</v>
      </c>
      <c r="I281" s="4" t="s">
        <v>67</v>
      </c>
    </row>
    <row r="282" spans="1:9" x14ac:dyDescent="0.2">
      <c r="A282" s="4" t="s">
        <v>220</v>
      </c>
      <c r="B282" s="6" t="s">
        <v>240</v>
      </c>
      <c r="C282" s="49">
        <v>141</v>
      </c>
      <c r="D282" s="49">
        <v>130</v>
      </c>
      <c r="E282" s="49">
        <v>131</v>
      </c>
      <c r="F282" s="49">
        <v>124</v>
      </c>
      <c r="G282" s="49">
        <v>130</v>
      </c>
      <c r="H282" s="49">
        <v>213</v>
      </c>
      <c r="I282" s="49">
        <v>3268</v>
      </c>
    </row>
    <row r="283" spans="1:9" x14ac:dyDescent="0.2">
      <c r="A283" s="4" t="s">
        <v>220</v>
      </c>
      <c r="B283" s="6" t="s">
        <v>241</v>
      </c>
      <c r="C283" s="49">
        <v>1723</v>
      </c>
      <c r="D283" s="49">
        <v>1634</v>
      </c>
      <c r="E283" s="49">
        <v>1530</v>
      </c>
      <c r="F283" s="49">
        <v>1475</v>
      </c>
      <c r="G283" s="49">
        <v>1464</v>
      </c>
      <c r="H283" s="49">
        <v>2647</v>
      </c>
      <c r="I283" s="49">
        <v>47458</v>
      </c>
    </row>
    <row r="284" spans="1:9" x14ac:dyDescent="0.2">
      <c r="A284" s="4" t="s">
        <v>220</v>
      </c>
      <c r="B284" s="6" t="s">
        <v>242</v>
      </c>
      <c r="C284" s="63">
        <v>8.183401044689495E-2</v>
      </c>
      <c r="D284" s="63">
        <v>7.9559363525091797E-2</v>
      </c>
      <c r="E284" s="63">
        <v>8.562091503267974E-2</v>
      </c>
      <c r="F284" s="63">
        <v>8.4067796610169498E-2</v>
      </c>
      <c r="G284" s="63">
        <v>8.8797814207650302E-2</v>
      </c>
      <c r="H284" s="63">
        <v>8.0468454854552299E-2</v>
      </c>
      <c r="I284" s="63">
        <v>6.8860887521597997E-2</v>
      </c>
    </row>
    <row r="285" spans="1:9" x14ac:dyDescent="0.2">
      <c r="A285" s="4" t="s">
        <v>222</v>
      </c>
      <c r="B285" s="6" t="s">
        <v>240</v>
      </c>
      <c r="C285" s="49">
        <v>2</v>
      </c>
      <c r="D285" s="49" t="s">
        <v>147</v>
      </c>
      <c r="E285" s="49" t="s">
        <v>147</v>
      </c>
      <c r="F285" s="49">
        <v>1</v>
      </c>
      <c r="G285" s="49">
        <v>1</v>
      </c>
      <c r="H285" s="49">
        <v>12</v>
      </c>
      <c r="I285" s="49">
        <v>2503</v>
      </c>
    </row>
    <row r="286" spans="1:9" x14ac:dyDescent="0.2">
      <c r="A286" s="4" t="s">
        <v>222</v>
      </c>
      <c r="B286" s="6" t="s">
        <v>241</v>
      </c>
      <c r="C286" s="49">
        <v>71</v>
      </c>
      <c r="D286" s="49">
        <v>80</v>
      </c>
      <c r="E286" s="49">
        <v>78</v>
      </c>
      <c r="F286" s="49">
        <v>97</v>
      </c>
      <c r="G286" s="49">
        <v>92</v>
      </c>
      <c r="H286" s="49">
        <v>326</v>
      </c>
      <c r="I286" s="49">
        <v>21235</v>
      </c>
    </row>
    <row r="287" spans="1:9" x14ac:dyDescent="0.2">
      <c r="A287" s="4" t="s">
        <v>222</v>
      </c>
      <c r="B287" s="6" t="s">
        <v>242</v>
      </c>
      <c r="C287" s="63">
        <v>2.8169014084507043E-2</v>
      </c>
      <c r="D287" s="63">
        <v>0</v>
      </c>
      <c r="E287" s="63">
        <v>0</v>
      </c>
      <c r="F287" s="63">
        <v>1.0309278350515464E-2</v>
      </c>
      <c r="G287" s="63">
        <v>1.0869565217391301E-2</v>
      </c>
      <c r="H287" s="63">
        <v>3.6809815950920297E-2</v>
      </c>
      <c r="I287" s="63">
        <v>0.117871438662585</v>
      </c>
    </row>
    <row r="288" spans="1:9" x14ac:dyDescent="0.2">
      <c r="A288" s="4" t="s">
        <v>221</v>
      </c>
      <c r="B288" s="6" t="s">
        <v>240</v>
      </c>
      <c r="C288" s="49" t="s">
        <v>147</v>
      </c>
      <c r="D288" s="49" t="s">
        <v>147</v>
      </c>
      <c r="E288" s="49">
        <v>29</v>
      </c>
      <c r="F288" s="49">
        <v>54</v>
      </c>
      <c r="G288" s="49">
        <v>90</v>
      </c>
      <c r="H288" s="49">
        <v>431</v>
      </c>
      <c r="I288" s="49">
        <v>963</v>
      </c>
    </row>
    <row r="289" spans="1:9" x14ac:dyDescent="0.2">
      <c r="A289" s="4" t="s">
        <v>221</v>
      </c>
      <c r="B289" s="6" t="s">
        <v>241</v>
      </c>
      <c r="C289" s="49" t="s">
        <v>147</v>
      </c>
      <c r="D289" s="49" t="s">
        <v>147</v>
      </c>
      <c r="E289" s="49">
        <v>60</v>
      </c>
      <c r="F289" s="49">
        <v>119</v>
      </c>
      <c r="G289" s="49">
        <v>206</v>
      </c>
      <c r="H289" s="49">
        <v>3871</v>
      </c>
      <c r="I289" s="49">
        <v>15415</v>
      </c>
    </row>
    <row r="290" spans="1:9" x14ac:dyDescent="0.2">
      <c r="A290" s="4" t="s">
        <v>221</v>
      </c>
      <c r="B290" s="6" t="s">
        <v>242</v>
      </c>
      <c r="C290" s="63" t="s">
        <v>147</v>
      </c>
      <c r="D290" s="63" t="s">
        <v>147</v>
      </c>
      <c r="E290" s="63">
        <v>0.48333333333333334</v>
      </c>
      <c r="F290" s="63">
        <v>0.45378151260504201</v>
      </c>
      <c r="G290" s="63">
        <v>0.43689320388349501</v>
      </c>
      <c r="H290" s="63">
        <v>0.111340738827176</v>
      </c>
      <c r="I290" s="63">
        <v>6.2471618553357103E-2</v>
      </c>
    </row>
    <row r="294" spans="1:9" x14ac:dyDescent="0.2">
      <c r="A294" s="30" t="s">
        <v>243</v>
      </c>
    </row>
    <row r="295" spans="1:9" x14ac:dyDescent="0.2">
      <c r="A295" s="4" t="s">
        <v>99</v>
      </c>
      <c r="B295" s="4" t="s">
        <v>65</v>
      </c>
      <c r="C295" s="4" t="s">
        <v>66</v>
      </c>
      <c r="D295" s="4" t="s">
        <v>67</v>
      </c>
    </row>
    <row r="296" spans="1:9" x14ac:dyDescent="0.2">
      <c r="A296" s="4">
        <v>2015</v>
      </c>
      <c r="B296" s="63">
        <v>3.2258064516128997E-2</v>
      </c>
      <c r="C296" s="63">
        <v>7.1379071379071402E-2</v>
      </c>
      <c r="D296" s="63">
        <v>9.5472616151427103E-2</v>
      </c>
    </row>
    <row r="297" spans="1:9" x14ac:dyDescent="0.2">
      <c r="A297" s="4">
        <v>2016</v>
      </c>
      <c r="B297" s="63">
        <v>4.2424242424242399E-2</v>
      </c>
      <c r="C297" s="63">
        <v>7.7904633982538593E-2</v>
      </c>
      <c r="D297" s="63">
        <v>0.10617626648160999</v>
      </c>
    </row>
    <row r="298" spans="1:9" x14ac:dyDescent="0.2">
      <c r="A298" s="4">
        <v>2017</v>
      </c>
      <c r="B298" s="63">
        <v>4.52488687782805E-2</v>
      </c>
      <c r="C298" s="63">
        <v>9.2733564013840794E-2</v>
      </c>
      <c r="D298" s="63">
        <v>0.118158171453871</v>
      </c>
    </row>
    <row r="299" spans="1:9" x14ac:dyDescent="0.2">
      <c r="A299" s="4">
        <v>2018</v>
      </c>
      <c r="B299" s="63">
        <v>4.0284360189573501E-2</v>
      </c>
      <c r="C299" s="63">
        <v>9.4815825375170498E-2</v>
      </c>
      <c r="D299" s="63">
        <v>0.133851421118417</v>
      </c>
    </row>
    <row r="300" spans="1:9" x14ac:dyDescent="0.2">
      <c r="A300" s="4">
        <v>2019</v>
      </c>
      <c r="B300" s="63">
        <v>2.4038461538461502E-2</v>
      </c>
      <c r="C300" s="63">
        <v>9.2672413793103495E-2</v>
      </c>
      <c r="D300" s="63">
        <v>0.13269522464563999</v>
      </c>
    </row>
    <row r="302" spans="1:9" x14ac:dyDescent="0.2">
      <c r="C302" s="4">
        <v>2015</v>
      </c>
      <c r="D302" s="4">
        <v>2016</v>
      </c>
      <c r="E302" s="4">
        <v>2017</v>
      </c>
      <c r="F302" s="4">
        <v>2018</v>
      </c>
      <c r="G302" s="4">
        <v>2019</v>
      </c>
    </row>
    <row r="303" spans="1:9" x14ac:dyDescent="0.2">
      <c r="A303" s="4" t="s">
        <v>182</v>
      </c>
      <c r="B303" s="4" t="s">
        <v>183</v>
      </c>
      <c r="C303" s="4" t="s">
        <v>129</v>
      </c>
      <c r="D303" s="4" t="s">
        <v>129</v>
      </c>
      <c r="E303" s="4" t="s">
        <v>129</v>
      </c>
      <c r="F303" s="4" t="s">
        <v>129</v>
      </c>
      <c r="G303" s="4" t="s">
        <v>129</v>
      </c>
      <c r="H303" s="4" t="s">
        <v>184</v>
      </c>
      <c r="I303" s="4" t="s">
        <v>67</v>
      </c>
    </row>
    <row r="304" spans="1:9" x14ac:dyDescent="0.2">
      <c r="A304" s="4" t="s">
        <v>220</v>
      </c>
      <c r="B304" s="6" t="s">
        <v>240</v>
      </c>
      <c r="C304" s="49">
        <v>16</v>
      </c>
      <c r="D304" s="49">
        <v>21</v>
      </c>
      <c r="E304" s="49">
        <v>20</v>
      </c>
      <c r="F304" s="49">
        <v>17</v>
      </c>
      <c r="G304" s="49">
        <v>10</v>
      </c>
      <c r="H304" s="49">
        <v>25</v>
      </c>
      <c r="I304" s="49">
        <v>1120</v>
      </c>
    </row>
    <row r="305" spans="1:9" x14ac:dyDescent="0.2">
      <c r="A305" s="4" t="s">
        <v>220</v>
      </c>
      <c r="B305" s="6" t="s">
        <v>241</v>
      </c>
      <c r="C305" s="49">
        <v>473</v>
      </c>
      <c r="D305" s="49">
        <v>473</v>
      </c>
      <c r="E305" s="49">
        <v>415</v>
      </c>
      <c r="F305" s="49">
        <v>400</v>
      </c>
      <c r="G305" s="49">
        <v>370</v>
      </c>
      <c r="H305" s="49">
        <v>688</v>
      </c>
      <c r="I305" s="49">
        <v>10085</v>
      </c>
    </row>
    <row r="306" spans="1:9" x14ac:dyDescent="0.2">
      <c r="A306" s="4" t="s">
        <v>220</v>
      </c>
      <c r="B306" s="6" t="s">
        <v>242</v>
      </c>
      <c r="C306" s="63">
        <v>3.3826638477801298E-2</v>
      </c>
      <c r="D306" s="63">
        <v>4.4397463002114203E-2</v>
      </c>
      <c r="E306" s="63">
        <v>4.8192771084337303E-2</v>
      </c>
      <c r="F306" s="63">
        <v>4.2500000000000003E-2</v>
      </c>
      <c r="G306" s="63">
        <v>2.7027027027027001E-2</v>
      </c>
      <c r="H306" s="63">
        <v>3.6337209302325583E-2</v>
      </c>
      <c r="I306" s="63">
        <v>0.11105602379771938</v>
      </c>
    </row>
    <row r="307" spans="1:9" x14ac:dyDescent="0.2">
      <c r="A307" s="4" t="s">
        <v>222</v>
      </c>
      <c r="B307" s="6" t="s">
        <v>240</v>
      </c>
      <c r="C307" s="49">
        <v>0</v>
      </c>
      <c r="D307" s="49">
        <v>0</v>
      </c>
      <c r="E307" s="49">
        <v>0</v>
      </c>
      <c r="F307" s="49">
        <v>0</v>
      </c>
      <c r="G307" s="49">
        <v>0</v>
      </c>
      <c r="H307" s="49">
        <v>3</v>
      </c>
      <c r="I307" s="49">
        <v>1123</v>
      </c>
    </row>
    <row r="308" spans="1:9" x14ac:dyDescent="0.2">
      <c r="A308" s="4" t="s">
        <v>222</v>
      </c>
      <c r="B308" s="6" t="s">
        <v>241</v>
      </c>
      <c r="C308" s="49">
        <v>23</v>
      </c>
      <c r="D308" s="49">
        <v>22</v>
      </c>
      <c r="E308" s="49">
        <v>27</v>
      </c>
      <c r="F308" s="49">
        <v>22</v>
      </c>
      <c r="G308" s="49">
        <v>46</v>
      </c>
      <c r="H308" s="49">
        <v>142</v>
      </c>
      <c r="I308" s="49">
        <v>6884</v>
      </c>
    </row>
    <row r="309" spans="1:9" x14ac:dyDescent="0.2">
      <c r="A309" s="4" t="s">
        <v>222</v>
      </c>
      <c r="B309" s="6" t="s">
        <v>242</v>
      </c>
      <c r="C309" s="63">
        <v>0</v>
      </c>
      <c r="D309" s="63">
        <v>0</v>
      </c>
      <c r="E309" s="63">
        <v>0</v>
      </c>
      <c r="F309" s="63">
        <v>0</v>
      </c>
      <c r="G309" s="63">
        <v>0</v>
      </c>
      <c r="H309" s="63">
        <v>2.1126760563380281E-2</v>
      </c>
      <c r="I309" s="63">
        <v>0.16313190005810574</v>
      </c>
    </row>
    <row r="310" spans="1:9" x14ac:dyDescent="0.2">
      <c r="A310" s="4" t="s">
        <v>221</v>
      </c>
      <c r="B310" s="6" t="s">
        <v>240</v>
      </c>
      <c r="C310" s="49">
        <v>0</v>
      </c>
      <c r="D310" s="49">
        <v>0</v>
      </c>
      <c r="E310" s="49">
        <v>0</v>
      </c>
      <c r="F310" s="49">
        <v>0</v>
      </c>
      <c r="G310" s="49">
        <v>0</v>
      </c>
      <c r="H310" s="49">
        <v>101</v>
      </c>
      <c r="I310" s="49">
        <v>294</v>
      </c>
    </row>
    <row r="311" spans="1:9" x14ac:dyDescent="0.2">
      <c r="A311" s="4" t="s">
        <v>221</v>
      </c>
      <c r="B311" s="6" t="s">
        <v>241</v>
      </c>
      <c r="C311" s="49">
        <v>0</v>
      </c>
      <c r="D311" s="49">
        <v>0</v>
      </c>
      <c r="E311" s="49">
        <v>0</v>
      </c>
      <c r="F311" s="49">
        <v>0</v>
      </c>
      <c r="G311" s="49">
        <v>0</v>
      </c>
      <c r="H311" s="49">
        <v>562</v>
      </c>
      <c r="I311" s="49">
        <v>2150</v>
      </c>
    </row>
    <row r="312" spans="1:9" x14ac:dyDescent="0.2">
      <c r="A312" s="4" t="s">
        <v>221</v>
      </c>
      <c r="B312" s="6" t="s">
        <v>242</v>
      </c>
      <c r="C312" s="63">
        <v>0</v>
      </c>
      <c r="D312" s="63">
        <v>0</v>
      </c>
      <c r="E312" s="63">
        <v>0</v>
      </c>
      <c r="F312" s="63">
        <v>0</v>
      </c>
      <c r="G312" s="63">
        <v>0</v>
      </c>
      <c r="H312" s="63">
        <v>0.17971530249110321</v>
      </c>
      <c r="I312" s="63">
        <v>0.13674418604651162</v>
      </c>
    </row>
    <row r="316" spans="1:9" x14ac:dyDescent="0.2">
      <c r="A316" s="30" t="s">
        <v>244</v>
      </c>
    </row>
    <row r="317" spans="1:9" x14ac:dyDescent="0.2">
      <c r="A317" s="4" t="s">
        <v>99</v>
      </c>
      <c r="B317" s="4" t="s">
        <v>65</v>
      </c>
      <c r="C317" s="4" t="s">
        <v>237</v>
      </c>
      <c r="D317" s="4" t="s">
        <v>238</v>
      </c>
    </row>
    <row r="318" spans="1:9" x14ac:dyDescent="0.2">
      <c r="A318" s="4" t="s">
        <v>193</v>
      </c>
      <c r="B318" s="5">
        <v>23</v>
      </c>
      <c r="C318" s="5">
        <v>36.75</v>
      </c>
      <c r="D318" s="5">
        <v>72.59375</v>
      </c>
    </row>
    <row r="319" spans="1:9" x14ac:dyDescent="0.2">
      <c r="A319" s="4" t="s">
        <v>194</v>
      </c>
      <c r="B319" s="5">
        <v>18</v>
      </c>
      <c r="C319" s="5">
        <v>40.75</v>
      </c>
      <c r="D319" s="5">
        <v>86.5</v>
      </c>
    </row>
    <row r="320" spans="1:9" x14ac:dyDescent="0.2">
      <c r="A320" s="4" t="s">
        <v>195</v>
      </c>
      <c r="B320" s="5">
        <v>21</v>
      </c>
      <c r="C320" s="5">
        <v>44.5</v>
      </c>
      <c r="D320" s="5">
        <v>96.25</v>
      </c>
    </row>
    <row r="321" spans="1:4" x14ac:dyDescent="0.2">
      <c r="A321" s="4" t="s">
        <v>196</v>
      </c>
      <c r="B321" s="5">
        <v>16</v>
      </c>
      <c r="C321" s="5">
        <v>49.75</v>
      </c>
      <c r="D321" s="5">
        <v>100.40625</v>
      </c>
    </row>
    <row r="322" spans="1:4" x14ac:dyDescent="0.2">
      <c r="A322" s="4" t="s">
        <v>209</v>
      </c>
      <c r="B322" s="5">
        <v>12</v>
      </c>
      <c r="C322" s="5">
        <v>50.75</v>
      </c>
      <c r="D322" s="5">
        <v>105.65625</v>
      </c>
    </row>
    <row r="326" spans="1:4" x14ac:dyDescent="0.2">
      <c r="A326" s="30" t="s">
        <v>245</v>
      </c>
    </row>
    <row r="327" spans="1:4" x14ac:dyDescent="0.2">
      <c r="A327" s="4" t="s">
        <v>99</v>
      </c>
      <c r="B327" s="4" t="s">
        <v>65</v>
      </c>
      <c r="C327" s="4" t="s">
        <v>237</v>
      </c>
      <c r="D327" s="4" t="s">
        <v>238</v>
      </c>
    </row>
    <row r="328" spans="1:4" x14ac:dyDescent="0.2">
      <c r="A328" s="4">
        <v>2017</v>
      </c>
      <c r="B328" s="44">
        <v>1</v>
      </c>
      <c r="C328" s="67">
        <v>7.5</v>
      </c>
      <c r="D328" s="67">
        <v>14.21875</v>
      </c>
    </row>
    <row r="329" spans="1:4" x14ac:dyDescent="0.2">
      <c r="A329" s="4">
        <v>2018</v>
      </c>
      <c r="B329" s="44">
        <v>1</v>
      </c>
      <c r="C329" s="67">
        <v>19.75</v>
      </c>
      <c r="D329" s="67">
        <v>23.34375</v>
      </c>
    </row>
    <row r="330" spans="1:4" x14ac:dyDescent="0.2">
      <c r="A330" s="4">
        <v>2019</v>
      </c>
      <c r="B330" s="44">
        <v>3</v>
      </c>
      <c r="C330" s="67">
        <v>25.75</v>
      </c>
      <c r="D330" s="67">
        <v>30.40625</v>
      </c>
    </row>
    <row r="334" spans="1:4" x14ac:dyDescent="0.2">
      <c r="A334" s="30" t="s">
        <v>246</v>
      </c>
    </row>
    <row r="335" spans="1:4" x14ac:dyDescent="0.2">
      <c r="A335" s="4" t="s">
        <v>99</v>
      </c>
      <c r="B335" s="4" t="s">
        <v>65</v>
      </c>
      <c r="C335" s="4" t="s">
        <v>66</v>
      </c>
      <c r="D335" s="4" t="s">
        <v>67</v>
      </c>
    </row>
    <row r="336" spans="1:4" x14ac:dyDescent="0.2">
      <c r="A336" s="4" t="s">
        <v>193</v>
      </c>
      <c r="B336" s="59">
        <v>0.82259854296328505</v>
      </c>
      <c r="C336" s="59">
        <v>0.86809406145442902</v>
      </c>
      <c r="D336" s="59">
        <v>0.82891401098166595</v>
      </c>
    </row>
    <row r="337" spans="1:7" x14ac:dyDescent="0.2">
      <c r="A337" s="4" t="s">
        <v>194</v>
      </c>
      <c r="B337" s="59">
        <v>0.785783121472168</v>
      </c>
      <c r="C337" s="59">
        <v>0.85885655334564903</v>
      </c>
      <c r="D337" s="59">
        <v>0.83342063907805097</v>
      </c>
    </row>
    <row r="338" spans="1:7" x14ac:dyDescent="0.2">
      <c r="A338" s="4" t="s">
        <v>195</v>
      </c>
      <c r="B338" s="59">
        <v>0.77561258977608805</v>
      </c>
      <c r="C338" s="59">
        <v>0.85687819051808001</v>
      </c>
      <c r="D338" s="59">
        <v>0.82997659249370503</v>
      </c>
    </row>
    <row r="339" spans="1:7" x14ac:dyDescent="0.2">
      <c r="A339" s="4" t="s">
        <v>196</v>
      </c>
      <c r="B339" s="59">
        <v>0.806704183998043</v>
      </c>
      <c r="C339" s="59">
        <v>0.86612849563100902</v>
      </c>
      <c r="D339" s="59">
        <v>0.84168931884688802</v>
      </c>
    </row>
    <row r="340" spans="1:7" x14ac:dyDescent="0.2">
      <c r="A340" s="4" t="s">
        <v>209</v>
      </c>
      <c r="B340" s="59">
        <v>0.84981051244026995</v>
      </c>
      <c r="C340" s="59">
        <v>0.88748204022988497</v>
      </c>
      <c r="D340" s="59">
        <v>0.85242594179475195</v>
      </c>
    </row>
    <row r="344" spans="1:7" x14ac:dyDescent="0.2">
      <c r="A344" s="30" t="s">
        <v>247</v>
      </c>
    </row>
    <row r="345" spans="1:7" x14ac:dyDescent="0.2">
      <c r="A345" s="4" t="s">
        <v>99</v>
      </c>
      <c r="B345" s="4" t="s">
        <v>65</v>
      </c>
      <c r="C345" s="4" t="s">
        <v>66</v>
      </c>
      <c r="D345" s="4" t="s">
        <v>67</v>
      </c>
    </row>
    <row r="346" spans="1:7" x14ac:dyDescent="0.2">
      <c r="A346" s="4" t="s">
        <v>193</v>
      </c>
      <c r="B346" s="63">
        <v>0.109473684210526</v>
      </c>
      <c r="C346" s="63">
        <v>7.3844030365769503E-2</v>
      </c>
      <c r="D346" s="63">
        <v>0.113681900582006</v>
      </c>
    </row>
    <row r="347" spans="1:7" x14ac:dyDescent="0.2">
      <c r="A347" s="4" t="s">
        <v>194</v>
      </c>
      <c r="B347" s="63">
        <v>0.13682092555332001</v>
      </c>
      <c r="C347" s="63">
        <v>0.10390625000000001</v>
      </c>
      <c r="D347" s="63">
        <v>0.11011235955056201</v>
      </c>
    </row>
    <row r="348" spans="1:7" x14ac:dyDescent="0.2">
      <c r="A348" s="4" t="s">
        <v>195</v>
      </c>
      <c r="B348" s="63">
        <v>0.15144766146993299</v>
      </c>
      <c r="C348" s="63">
        <v>9.9206349206349201E-2</v>
      </c>
      <c r="D348" s="63">
        <v>9.8199161986270794E-2</v>
      </c>
    </row>
    <row r="349" spans="1:7" x14ac:dyDescent="0.2">
      <c r="A349" s="4" t="s">
        <v>196</v>
      </c>
      <c r="B349" s="63">
        <v>0.13373253493014001</v>
      </c>
      <c r="C349" s="63">
        <v>9.1828138163437198E-2</v>
      </c>
      <c r="D349" s="63">
        <v>0.104472901073136</v>
      </c>
    </row>
    <row r="350" spans="1:7" x14ac:dyDescent="0.2">
      <c r="A350" s="4" t="s">
        <v>209</v>
      </c>
      <c r="B350" s="63">
        <v>0.13688212927756699</v>
      </c>
      <c r="C350" s="63">
        <v>9.5163806552262101E-2</v>
      </c>
      <c r="D350" s="63">
        <v>0.105915567515109</v>
      </c>
    </row>
    <row r="352" spans="1:7" x14ac:dyDescent="0.2">
      <c r="C352" s="4">
        <v>2015</v>
      </c>
      <c r="D352" s="4">
        <v>2016</v>
      </c>
      <c r="E352" s="4">
        <v>2017</v>
      </c>
      <c r="F352" s="4">
        <v>2018</v>
      </c>
      <c r="G352" s="4">
        <v>2019</v>
      </c>
    </row>
    <row r="353" spans="1:9" x14ac:dyDescent="0.2">
      <c r="A353" s="4" t="s">
        <v>182</v>
      </c>
      <c r="B353" s="4" t="s">
        <v>183</v>
      </c>
      <c r="C353" s="4" t="s">
        <v>129</v>
      </c>
      <c r="D353" s="4" t="s">
        <v>129</v>
      </c>
      <c r="E353" s="4" t="s">
        <v>129</v>
      </c>
      <c r="F353" s="4" t="s">
        <v>129</v>
      </c>
      <c r="G353" s="4" t="s">
        <v>129</v>
      </c>
      <c r="H353" s="4" t="s">
        <v>184</v>
      </c>
      <c r="I353" s="4" t="s">
        <v>67</v>
      </c>
    </row>
    <row r="354" spans="1:9" x14ac:dyDescent="0.2">
      <c r="A354" s="4" t="s">
        <v>220</v>
      </c>
      <c r="B354" s="6" t="s">
        <v>248</v>
      </c>
      <c r="C354" s="64">
        <v>52</v>
      </c>
      <c r="D354" s="64">
        <v>67</v>
      </c>
      <c r="E354" s="64">
        <v>65</v>
      </c>
      <c r="F354" s="64">
        <v>66</v>
      </c>
      <c r="G354" s="64">
        <v>70</v>
      </c>
      <c r="H354" s="64">
        <v>106</v>
      </c>
      <c r="I354" s="64">
        <v>1618</v>
      </c>
    </row>
    <row r="355" spans="1:9" x14ac:dyDescent="0.2">
      <c r="A355" s="4" t="s">
        <v>220</v>
      </c>
      <c r="B355" s="6" t="s">
        <v>249</v>
      </c>
      <c r="C355" s="64">
        <v>450</v>
      </c>
      <c r="D355" s="64">
        <v>457</v>
      </c>
      <c r="E355" s="64">
        <v>415</v>
      </c>
      <c r="F355" s="64">
        <v>413</v>
      </c>
      <c r="G355" s="64">
        <v>434</v>
      </c>
      <c r="H355" s="64">
        <v>761</v>
      </c>
      <c r="I355" s="64">
        <v>12502</v>
      </c>
    </row>
    <row r="356" spans="1:9" x14ac:dyDescent="0.2">
      <c r="A356" s="4" t="s">
        <v>220</v>
      </c>
      <c r="B356" s="6" t="s">
        <v>250</v>
      </c>
      <c r="C356" s="68">
        <v>0.11555555555555599</v>
      </c>
      <c r="D356" s="68">
        <v>0.146608315098468</v>
      </c>
      <c r="E356" s="68">
        <v>0.156626506024096</v>
      </c>
      <c r="F356" s="68">
        <v>0.15980629539951599</v>
      </c>
      <c r="G356" s="68">
        <v>0.16129032258064499</v>
      </c>
      <c r="H356" s="68">
        <v>0.13929040735873849</v>
      </c>
      <c r="I356" s="68">
        <v>0.12941929291313389</v>
      </c>
    </row>
    <row r="357" spans="1:9" x14ac:dyDescent="0.2">
      <c r="A357" s="4" t="s">
        <v>222</v>
      </c>
      <c r="B357" s="6" t="s">
        <v>248</v>
      </c>
      <c r="C357" s="64">
        <v>0</v>
      </c>
      <c r="D357" s="64">
        <v>1</v>
      </c>
      <c r="E357" s="64">
        <v>3</v>
      </c>
      <c r="F357" s="64">
        <v>1</v>
      </c>
      <c r="G357" s="64">
        <v>1</v>
      </c>
      <c r="H357" s="64">
        <v>5</v>
      </c>
      <c r="I357" s="64">
        <v>497</v>
      </c>
    </row>
    <row r="358" spans="1:9" x14ac:dyDescent="0.2">
      <c r="A358" s="4" t="s">
        <v>222</v>
      </c>
      <c r="B358" s="6" t="s">
        <v>249</v>
      </c>
      <c r="C358" s="64">
        <v>25</v>
      </c>
      <c r="D358" s="64">
        <v>40</v>
      </c>
      <c r="E358" s="64">
        <v>34</v>
      </c>
      <c r="F358" s="64">
        <v>38</v>
      </c>
      <c r="G358" s="64">
        <v>40</v>
      </c>
      <c r="H358" s="64">
        <v>147</v>
      </c>
      <c r="I358" s="64">
        <v>8163</v>
      </c>
    </row>
    <row r="359" spans="1:9" x14ac:dyDescent="0.2">
      <c r="A359" s="4" t="s">
        <v>222</v>
      </c>
      <c r="B359" s="6" t="s">
        <v>250</v>
      </c>
      <c r="C359" s="68">
        <v>0</v>
      </c>
      <c r="D359" s="68">
        <v>2.5000000000000001E-2</v>
      </c>
      <c r="E359" s="68">
        <v>8.8235294117647106E-2</v>
      </c>
      <c r="F359" s="68">
        <v>2.6315789473684199E-2</v>
      </c>
      <c r="G359" s="68">
        <v>2.5000000000000001E-2</v>
      </c>
      <c r="H359" s="68">
        <v>3.4013605442176874E-2</v>
      </c>
      <c r="I359" s="68">
        <v>6.0884478745559231E-2</v>
      </c>
    </row>
    <row r="360" spans="1:9" x14ac:dyDescent="0.2">
      <c r="A360" s="4" t="s">
        <v>221</v>
      </c>
      <c r="B360" s="6" t="s">
        <v>248</v>
      </c>
      <c r="C360" s="64" t="s">
        <v>147</v>
      </c>
      <c r="D360" s="64" t="s">
        <v>147</v>
      </c>
      <c r="E360" s="64" t="s">
        <v>147</v>
      </c>
      <c r="F360" s="64">
        <v>0</v>
      </c>
      <c r="G360" s="64">
        <v>1</v>
      </c>
      <c r="H360" s="64">
        <v>11</v>
      </c>
      <c r="I360" s="64">
        <v>286</v>
      </c>
    </row>
    <row r="361" spans="1:9" x14ac:dyDescent="0.2">
      <c r="A361" s="4" t="s">
        <v>221</v>
      </c>
      <c r="B361" s="6" t="s">
        <v>249</v>
      </c>
      <c r="C361" s="64" t="s">
        <v>147</v>
      </c>
      <c r="D361" s="64" t="s">
        <v>147</v>
      </c>
      <c r="E361" s="64" t="s">
        <v>147</v>
      </c>
      <c r="F361" s="64">
        <v>50</v>
      </c>
      <c r="G361" s="64">
        <v>52</v>
      </c>
      <c r="H361" s="64">
        <v>374</v>
      </c>
      <c r="I361" s="64">
        <v>2004</v>
      </c>
    </row>
    <row r="362" spans="1:9" x14ac:dyDescent="0.2">
      <c r="A362" s="4" t="s">
        <v>221</v>
      </c>
      <c r="B362" s="6" t="s">
        <v>250</v>
      </c>
      <c r="C362" s="68" t="s">
        <v>147</v>
      </c>
      <c r="D362" s="68" t="s">
        <v>147</v>
      </c>
      <c r="E362" s="68" t="s">
        <v>147</v>
      </c>
      <c r="F362" s="68">
        <v>0</v>
      </c>
      <c r="G362" s="68">
        <v>1.9230769230769201E-2</v>
      </c>
      <c r="H362" s="68">
        <v>2.9411764705882353E-2</v>
      </c>
      <c r="I362" s="68">
        <v>0.14271457085828343</v>
      </c>
    </row>
    <row r="366" spans="1:9" x14ac:dyDescent="0.2">
      <c r="A366" s="30" t="s">
        <v>251</v>
      </c>
    </row>
    <row r="367" spans="1:9" x14ac:dyDescent="0.2">
      <c r="A367" s="4" t="s">
        <v>99</v>
      </c>
      <c r="B367" s="4" t="s">
        <v>65</v>
      </c>
      <c r="C367" s="4" t="s">
        <v>66</v>
      </c>
      <c r="D367" s="4" t="s">
        <v>67</v>
      </c>
    </row>
    <row r="368" spans="1:9" x14ac:dyDescent="0.2">
      <c r="A368" s="4">
        <v>2017</v>
      </c>
      <c r="B368" s="69">
        <v>2.7777777777777777</v>
      </c>
      <c r="C368" s="69">
        <v>6.0903732809430258</v>
      </c>
      <c r="D368" s="69">
        <v>3.8235294117647061</v>
      </c>
    </row>
    <row r="369" spans="1:10" x14ac:dyDescent="0.2">
      <c r="A369" s="4">
        <v>2018</v>
      </c>
      <c r="B369" s="69">
        <v>2.9411764705882351</v>
      </c>
      <c r="C369" s="69">
        <v>11.089494163424124</v>
      </c>
      <c r="D369" s="69">
        <v>6.5986146554866938</v>
      </c>
    </row>
    <row r="370" spans="1:10" x14ac:dyDescent="0.2">
      <c r="A370" s="4">
        <v>2019</v>
      </c>
      <c r="B370" s="69">
        <v>1.5384615384615385</v>
      </c>
      <c r="C370" s="69">
        <v>15.810276679841898</v>
      </c>
      <c r="D370" s="69">
        <v>6.138472519628837</v>
      </c>
    </row>
    <row r="372" spans="1:10" x14ac:dyDescent="0.2">
      <c r="B372" s="4" t="s">
        <v>65</v>
      </c>
      <c r="E372" s="4" t="s">
        <v>66</v>
      </c>
      <c r="H372" s="4" t="s">
        <v>67</v>
      </c>
    </row>
    <row r="373" spans="1:10" x14ac:dyDescent="0.2">
      <c r="A373" s="4" t="s">
        <v>100</v>
      </c>
      <c r="B373" s="4">
        <v>2017</v>
      </c>
      <c r="C373" s="4">
        <v>2018</v>
      </c>
      <c r="D373" s="4">
        <v>2019</v>
      </c>
      <c r="E373" s="4">
        <v>2017</v>
      </c>
      <c r="F373" s="4">
        <v>2018</v>
      </c>
      <c r="G373" s="4">
        <v>2019</v>
      </c>
      <c r="H373" s="4">
        <v>2017</v>
      </c>
      <c r="I373" s="4">
        <v>2018</v>
      </c>
      <c r="J373" s="4">
        <v>2019</v>
      </c>
    </row>
    <row r="374" spans="1:10" x14ac:dyDescent="0.2">
      <c r="A374" s="4" t="s">
        <v>252</v>
      </c>
      <c r="B374" s="49">
        <v>4</v>
      </c>
      <c r="C374" s="49">
        <v>4</v>
      </c>
      <c r="D374" s="49">
        <v>2</v>
      </c>
      <c r="E374" s="49">
        <v>31</v>
      </c>
      <c r="F374" s="49">
        <v>57</v>
      </c>
      <c r="G374" s="49">
        <v>80</v>
      </c>
      <c r="H374" s="49">
        <v>104</v>
      </c>
      <c r="I374" s="49">
        <v>181</v>
      </c>
      <c r="J374" s="49">
        <v>172</v>
      </c>
    </row>
    <row r="375" spans="1:10" x14ac:dyDescent="0.2">
      <c r="A375" s="4" t="s">
        <v>253</v>
      </c>
      <c r="B375" s="49">
        <v>144</v>
      </c>
      <c r="C375" s="49">
        <v>136</v>
      </c>
      <c r="D375" s="49">
        <v>130</v>
      </c>
      <c r="E375" s="49">
        <v>509</v>
      </c>
      <c r="F375" s="49">
        <v>514</v>
      </c>
      <c r="G375" s="49">
        <v>506</v>
      </c>
      <c r="H375" s="49">
        <v>2720</v>
      </c>
      <c r="I375" s="49">
        <v>2743</v>
      </c>
      <c r="J375" s="49">
        <v>2802</v>
      </c>
    </row>
    <row r="376" spans="1:10" x14ac:dyDescent="0.2">
      <c r="A376" s="4" t="s">
        <v>254</v>
      </c>
      <c r="B376" s="49">
        <v>2.7777777777777777</v>
      </c>
      <c r="C376" s="49">
        <v>2.9411764705882351</v>
      </c>
      <c r="D376" s="49">
        <v>1.5384615384615385</v>
      </c>
      <c r="E376" s="49">
        <v>6.0903732809430258</v>
      </c>
      <c r="F376" s="49">
        <v>11.089494163424124</v>
      </c>
      <c r="G376" s="49">
        <v>15.810276679841898</v>
      </c>
      <c r="H376" s="49">
        <v>3.8235294117647061</v>
      </c>
      <c r="I376" s="49">
        <v>6.5986146554866938</v>
      </c>
      <c r="J376" s="49">
        <v>6.138472519628837</v>
      </c>
    </row>
    <row r="380" spans="1:10" x14ac:dyDescent="0.2">
      <c r="A380" s="30" t="s">
        <v>255</v>
      </c>
    </row>
    <row r="381" spans="1:10" x14ac:dyDescent="0.2">
      <c r="A381" s="4" t="s">
        <v>99</v>
      </c>
      <c r="B381" s="4" t="s">
        <v>65</v>
      </c>
      <c r="C381" s="4" t="s">
        <v>66</v>
      </c>
      <c r="D381" s="4" t="s">
        <v>67</v>
      </c>
    </row>
    <row r="382" spans="1:10" x14ac:dyDescent="0.2">
      <c r="A382" s="4">
        <v>2017</v>
      </c>
      <c r="B382" s="37">
        <v>5400.8566666666675</v>
      </c>
      <c r="C382" s="37">
        <v>14808.495893909569</v>
      </c>
      <c r="D382" s="37">
        <v>9946.4943161764622</v>
      </c>
    </row>
    <row r="383" spans="1:10" x14ac:dyDescent="0.2">
      <c r="A383" s="4">
        <v>2018</v>
      </c>
      <c r="B383" s="37">
        <v>8448.9905147059053</v>
      </c>
      <c r="C383" s="37">
        <v>16932.786809343077</v>
      </c>
      <c r="D383" s="37">
        <v>9884.4976339782497</v>
      </c>
    </row>
    <row r="384" spans="1:10" x14ac:dyDescent="0.2">
      <c r="A384" s="4">
        <v>2019</v>
      </c>
      <c r="B384" s="37">
        <v>8737.2275384615386</v>
      </c>
      <c r="C384" s="37">
        <v>18373.201007905136</v>
      </c>
      <c r="D384" s="37">
        <v>10254.704411134906</v>
      </c>
    </row>
    <row r="386" spans="1:10" x14ac:dyDescent="0.2">
      <c r="B386" s="4">
        <v>2017</v>
      </c>
      <c r="C386" s="4">
        <v>2018</v>
      </c>
      <c r="D386" s="4">
        <v>2019</v>
      </c>
      <c r="E386" s="4">
        <v>2017</v>
      </c>
      <c r="F386" s="4">
        <v>2018</v>
      </c>
      <c r="G386" s="4">
        <v>2019</v>
      </c>
      <c r="H386" s="4">
        <v>2017</v>
      </c>
      <c r="I386" s="4">
        <v>2018</v>
      </c>
      <c r="J386" s="4">
        <v>2019</v>
      </c>
    </row>
    <row r="387" spans="1:10" x14ac:dyDescent="0.2">
      <c r="A387" s="4" t="s">
        <v>100</v>
      </c>
      <c r="B387" s="4" t="s">
        <v>256</v>
      </c>
      <c r="C387" s="4" t="s">
        <v>256</v>
      </c>
      <c r="D387" s="4" t="s">
        <v>256</v>
      </c>
      <c r="E387" s="4" t="s">
        <v>257</v>
      </c>
      <c r="F387" s="4" t="s">
        <v>257</v>
      </c>
      <c r="G387" s="4" t="s">
        <v>257</v>
      </c>
      <c r="H387" s="4" t="s">
        <v>67</v>
      </c>
      <c r="I387" s="4" t="s">
        <v>67</v>
      </c>
      <c r="J387" s="4" t="s">
        <v>67</v>
      </c>
    </row>
    <row r="388" spans="1:10" x14ac:dyDescent="0.2">
      <c r="A388" s="4" t="s">
        <v>258</v>
      </c>
      <c r="B388" s="49">
        <v>777723.3600000001</v>
      </c>
      <c r="C388" s="49">
        <v>1149062.7100000032</v>
      </c>
      <c r="D388" s="49">
        <v>1135839.58</v>
      </c>
      <c r="E388" s="49">
        <v>7537524.4099999703</v>
      </c>
      <c r="F388" s="49">
        <v>8703452.4200023413</v>
      </c>
      <c r="G388" s="49">
        <v>9296839.709999999</v>
      </c>
      <c r="H388" s="49">
        <v>27054464.539999977</v>
      </c>
      <c r="I388" s="49">
        <v>27113177.010002337</v>
      </c>
      <c r="J388" s="49">
        <v>28733681.760000005</v>
      </c>
    </row>
    <row r="389" spans="1:10" x14ac:dyDescent="0.2">
      <c r="A389" s="4" t="s">
        <v>259</v>
      </c>
      <c r="B389" s="49">
        <v>144</v>
      </c>
      <c r="C389" s="49">
        <v>136</v>
      </c>
      <c r="D389" s="49">
        <v>130</v>
      </c>
      <c r="E389" s="49">
        <v>509</v>
      </c>
      <c r="F389" s="49">
        <v>514</v>
      </c>
      <c r="G389" s="49">
        <v>506</v>
      </c>
      <c r="H389" s="49">
        <v>2720</v>
      </c>
      <c r="I389" s="49">
        <v>2743</v>
      </c>
      <c r="J389" s="49">
        <v>2802</v>
      </c>
    </row>
    <row r="390" spans="1:10" x14ac:dyDescent="0.2">
      <c r="A390" s="4" t="s">
        <v>260</v>
      </c>
      <c r="B390" s="49">
        <v>5400.8566666666675</v>
      </c>
      <c r="C390" s="49">
        <v>8448.9905147059053</v>
      </c>
      <c r="D390" s="49">
        <v>8737.2275384615386</v>
      </c>
      <c r="E390" s="49">
        <v>14808.495893909569</v>
      </c>
      <c r="F390" s="49">
        <v>16932.786809343077</v>
      </c>
      <c r="G390" s="49">
        <v>18373.201007905136</v>
      </c>
      <c r="H390" s="49">
        <v>9946.4943161764622</v>
      </c>
      <c r="I390" s="49">
        <v>9884.4976339782497</v>
      </c>
      <c r="J390" s="49">
        <v>10254.704411134906</v>
      </c>
    </row>
  </sheetData>
  <mergeCells count="25">
    <mergeCell ref="F216:H216"/>
    <mergeCell ref="B117:E117"/>
    <mergeCell ref="F117:I117"/>
    <mergeCell ref="J117:M117"/>
    <mergeCell ref="B140:F140"/>
    <mergeCell ref="G140:K140"/>
    <mergeCell ref="G195:I195"/>
    <mergeCell ref="B99:D99"/>
    <mergeCell ref="E99:G99"/>
    <mergeCell ref="H99:J99"/>
    <mergeCell ref="B109:D109"/>
    <mergeCell ref="E109:G109"/>
    <mergeCell ref="H109:J109"/>
    <mergeCell ref="A49:A52"/>
    <mergeCell ref="A53:A56"/>
    <mergeCell ref="A57:A60"/>
    <mergeCell ref="B77:D77"/>
    <mergeCell ref="E77:G77"/>
    <mergeCell ref="H77:J77"/>
    <mergeCell ref="B2:F2"/>
    <mergeCell ref="G2:K2"/>
    <mergeCell ref="L2:P2"/>
    <mergeCell ref="C47:F47"/>
    <mergeCell ref="G47:J47"/>
    <mergeCell ref="K47:N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42</vt:i4>
      </vt:variant>
    </vt:vector>
  </HeadingPairs>
  <TitlesOfParts>
    <vt:vector size="45" baseType="lpstr">
      <vt:lpstr>Allegato 01 Riesame DIMEC</vt:lpstr>
      <vt:lpstr>rendicont ob e ind PST</vt:lpstr>
      <vt:lpstr>PSTRAT_DATA</vt:lpstr>
      <vt:lpstr>'Allegato 01 Riesame DIMEC'!_Hlk23342421</vt:lpstr>
      <vt:lpstr>gfxF02</vt:lpstr>
      <vt:lpstr>gfxF03</vt:lpstr>
      <vt:lpstr>gfxF04</vt:lpstr>
      <vt:lpstr>gfxF05</vt:lpstr>
      <vt:lpstr>gfxF07</vt:lpstr>
      <vt:lpstr>gfxF09</vt:lpstr>
      <vt:lpstr>gfxF10</vt:lpstr>
      <vt:lpstr>gfxF11</vt:lpstr>
      <vt:lpstr>gfxF12</vt:lpstr>
      <vt:lpstr>gfxF13</vt:lpstr>
      <vt:lpstr>gfxF14</vt:lpstr>
      <vt:lpstr>gfxF15</vt:lpstr>
      <vt:lpstr>gfxF19</vt:lpstr>
      <vt:lpstr>gfxF22</vt:lpstr>
      <vt:lpstr>gfxR01</vt:lpstr>
      <vt:lpstr>PSTRAT_DATA!gfxR02</vt:lpstr>
      <vt:lpstr>gfxR03</vt:lpstr>
      <vt:lpstr>gfxR05</vt:lpstr>
      <vt:lpstr>gfxR06</vt:lpstr>
      <vt:lpstr>gfxR07</vt:lpstr>
      <vt:lpstr>PSTRAT_DATA!gfxR09</vt:lpstr>
      <vt:lpstr>gfxR12</vt:lpstr>
      <vt:lpstr>gfxT01</vt:lpstr>
      <vt:lpstr>gfxT03</vt:lpstr>
      <vt:lpstr>PSTRAT_DATA!minitabR04</vt:lpstr>
      <vt:lpstr>PSTRAT_DATA!tabF03</vt:lpstr>
      <vt:lpstr>PSTRAT_DATA!tabF04</vt:lpstr>
      <vt:lpstr>PSTRAT_DATA!tabF05</vt:lpstr>
      <vt:lpstr>PSTRAT_DATA!tabF07</vt:lpstr>
      <vt:lpstr>PSTRAT_DATA!tabF09</vt:lpstr>
      <vt:lpstr>PSTRAT_DATA!tabF10</vt:lpstr>
      <vt:lpstr>PSTRAT_DATA!tabF12</vt:lpstr>
      <vt:lpstr>PSTRAT_DATA!tabF13</vt:lpstr>
      <vt:lpstr>PSTRAT_DATA!tabF22</vt:lpstr>
      <vt:lpstr>PSTRAT_DATA!tabR01</vt:lpstr>
      <vt:lpstr>PSTRAT_DATA!tabR03</vt:lpstr>
      <vt:lpstr>tabR04</vt:lpstr>
      <vt:lpstr>PSTRAT_DATA!tabR05</vt:lpstr>
      <vt:lpstr>tabR12</vt:lpstr>
      <vt:lpstr>PSTRAT_DATA!tabT01</vt:lpstr>
      <vt:lpstr>PSTRAT_DATA!tabT03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Francesca</dc:creator>
  <cp:keywords/>
  <dc:description/>
  <cp:lastModifiedBy>ARTEC</cp:lastModifiedBy>
  <cp:revision/>
  <dcterms:created xsi:type="dcterms:W3CDTF">2015-06-05T18:19:34Z</dcterms:created>
  <dcterms:modified xsi:type="dcterms:W3CDTF">2022-11-07T11:46:04Z</dcterms:modified>
  <cp:category/>
  <cp:contentStatus/>
</cp:coreProperties>
</file>